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45" windowWidth="15480" windowHeight="11640" tabRatio="963"/>
  </bookViews>
  <sheets>
    <sheet name="Projekt" sheetId="9" r:id="rId1"/>
    <sheet name="úver s konštantnou anuitou 1" sheetId="1" r:id="rId2"/>
    <sheet name="úver s konštantnou anuitou 2" sheetId="2" r:id="rId3"/>
    <sheet name="úver s konštantnou anuitou 3" sheetId="3" r:id="rId4"/>
    <sheet name="úver s konštantnou anuitou 4" sheetId="8" r:id="rId5"/>
    <sheet name="úver s vopred danou anuitou 1" sheetId="4" r:id="rId6"/>
    <sheet name="úver s vopred danou anuitou 2" sheetId="5" r:id="rId7"/>
    <sheet name="úver s konštantným úmorom 1" sheetId="6" r:id="rId8"/>
    <sheet name="úver s konštantným úmorom 2" sheetId="7" r:id="rId9"/>
  </sheets>
  <calcPr calcId="125725"/>
</workbook>
</file>

<file path=xl/calcChain.xml><?xml version="1.0" encoding="utf-8"?>
<calcChain xmlns="http://schemas.openxmlformats.org/spreadsheetml/2006/main">
  <c r="H9" i="8"/>
  <c r="F9"/>
  <c r="C6"/>
  <c r="C15" s="1"/>
  <c r="H15" s="1"/>
  <c r="C17" l="1"/>
  <c r="H17" s="1"/>
  <c r="C16"/>
  <c r="H16" s="1"/>
  <c r="D10"/>
  <c r="C10"/>
  <c r="C11"/>
  <c r="H11" s="1"/>
  <c r="C12"/>
  <c r="H12" s="1"/>
  <c r="C13"/>
  <c r="H13" s="1"/>
  <c r="C14"/>
  <c r="H14" s="1"/>
  <c r="D33" i="7"/>
  <c r="C33" s="1"/>
  <c r="E33"/>
  <c r="F33"/>
  <c r="D34"/>
  <c r="C34" s="1"/>
  <c r="E34"/>
  <c r="F34"/>
  <c r="D17"/>
  <c r="C17" s="1"/>
  <c r="E17"/>
  <c r="F17"/>
  <c r="D18"/>
  <c r="C18" s="1"/>
  <c r="E18"/>
  <c r="F18"/>
  <c r="D19"/>
  <c r="C19" s="1"/>
  <c r="E19"/>
  <c r="F19"/>
  <c r="D20"/>
  <c r="C20" s="1"/>
  <c r="E20"/>
  <c r="F20"/>
  <c r="D21"/>
  <c r="C21" s="1"/>
  <c r="E21"/>
  <c r="F21"/>
  <c r="D22"/>
  <c r="C22" s="1"/>
  <c r="E22"/>
  <c r="F22"/>
  <c r="D23"/>
  <c r="C23" s="1"/>
  <c r="E23"/>
  <c r="F23"/>
  <c r="D24"/>
  <c r="C24" s="1"/>
  <c r="E24"/>
  <c r="F24"/>
  <c r="D25"/>
  <c r="C25" s="1"/>
  <c r="E25"/>
  <c r="F25"/>
  <c r="D26"/>
  <c r="C26" s="1"/>
  <c r="E26"/>
  <c r="F26"/>
  <c r="D27"/>
  <c r="C27" s="1"/>
  <c r="E27"/>
  <c r="F27"/>
  <c r="D28"/>
  <c r="C28" s="1"/>
  <c r="E28"/>
  <c r="F28"/>
  <c r="D29"/>
  <c r="C29" s="1"/>
  <c r="E29"/>
  <c r="F29"/>
  <c r="D30"/>
  <c r="C30" s="1"/>
  <c r="E30"/>
  <c r="F30"/>
  <c r="D31"/>
  <c r="C31" s="1"/>
  <c r="E31"/>
  <c r="F31"/>
  <c r="D32"/>
  <c r="C32" s="1"/>
  <c r="E32"/>
  <c r="F32"/>
  <c r="F9"/>
  <c r="C6"/>
  <c r="E16" s="1"/>
  <c r="D11" i="6"/>
  <c r="C11" s="1"/>
  <c r="E11"/>
  <c r="F11"/>
  <c r="D12"/>
  <c r="C12" s="1"/>
  <c r="E12"/>
  <c r="F12"/>
  <c r="D13"/>
  <c r="C13" s="1"/>
  <c r="E13"/>
  <c r="F13"/>
  <c r="D14"/>
  <c r="C14" s="1"/>
  <c r="E14"/>
  <c r="F14"/>
  <c r="D15" s="1"/>
  <c r="C15" s="1"/>
  <c r="E15"/>
  <c r="F15"/>
  <c r="D16" s="1"/>
  <c r="C16" s="1"/>
  <c r="E16"/>
  <c r="F16"/>
  <c r="F10"/>
  <c r="C10"/>
  <c r="E10"/>
  <c r="C6"/>
  <c r="F9"/>
  <c r="C30" i="5"/>
  <c r="F5"/>
  <c r="F28"/>
  <c r="C28"/>
  <c r="E28"/>
  <c r="D28"/>
  <c r="C24"/>
  <c r="C25"/>
  <c r="C26"/>
  <c r="C27"/>
  <c r="C16"/>
  <c r="C17"/>
  <c r="C18"/>
  <c r="C19"/>
  <c r="C20"/>
  <c r="C21"/>
  <c r="C22"/>
  <c r="C23"/>
  <c r="C15"/>
  <c r="C14"/>
  <c r="C13"/>
  <c r="C12"/>
  <c r="C11"/>
  <c r="C10"/>
  <c r="F9"/>
  <c r="E10" i="8" l="1"/>
  <c r="F10" s="1"/>
  <c r="H10"/>
  <c r="D20" s="1"/>
  <c r="D11"/>
  <c r="E11" s="1"/>
  <c r="F11" s="1"/>
  <c r="D10" i="7"/>
  <c r="E10"/>
  <c r="F10" s="1"/>
  <c r="E11"/>
  <c r="E12"/>
  <c r="E13"/>
  <c r="E14"/>
  <c r="E15"/>
  <c r="D10" i="6"/>
  <c r="D10" i="5"/>
  <c r="E10" s="1"/>
  <c r="F10" s="1"/>
  <c r="C18" i="4"/>
  <c r="C16"/>
  <c r="E16"/>
  <c r="F9"/>
  <c r="I4" i="3"/>
  <c r="D10"/>
  <c r="F5"/>
  <c r="C6" s="1"/>
  <c r="F9"/>
  <c r="D17" i="2"/>
  <c r="F9" i="1"/>
  <c r="F9" i="2"/>
  <c r="D10" s="1"/>
  <c r="C6"/>
  <c r="C6" i="1"/>
  <c r="C11" s="1"/>
  <c r="D10"/>
  <c r="D12" i="8" l="1"/>
  <c r="E12" s="1"/>
  <c r="F12" s="1"/>
  <c r="C10" i="7"/>
  <c r="F11"/>
  <c r="D11"/>
  <c r="C11" s="1"/>
  <c r="D11" i="5"/>
  <c r="E11" s="1"/>
  <c r="F11" s="1"/>
  <c r="D10" i="4"/>
  <c r="C10"/>
  <c r="C11"/>
  <c r="C12"/>
  <c r="C13"/>
  <c r="C14"/>
  <c r="C15"/>
  <c r="C309" i="3"/>
  <c r="C295"/>
  <c r="C297"/>
  <c r="C299"/>
  <c r="C301"/>
  <c r="C303"/>
  <c r="C30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308"/>
  <c r="C298"/>
  <c r="C302"/>
  <c r="C306"/>
  <c r="C68"/>
  <c r="C72"/>
  <c r="C76"/>
  <c r="C80"/>
  <c r="C84"/>
  <c r="C88"/>
  <c r="C92"/>
  <c r="C96"/>
  <c r="C100"/>
  <c r="C104"/>
  <c r="C108"/>
  <c r="C112"/>
  <c r="C116"/>
  <c r="C120"/>
  <c r="C124"/>
  <c r="C128"/>
  <c r="C132"/>
  <c r="C136"/>
  <c r="C140"/>
  <c r="C144"/>
  <c r="C148"/>
  <c r="C152"/>
  <c r="C156"/>
  <c r="C160"/>
  <c r="C164"/>
  <c r="C168"/>
  <c r="C172"/>
  <c r="C176"/>
  <c r="C180"/>
  <c r="C184"/>
  <c r="C188"/>
  <c r="C192"/>
  <c r="C196"/>
  <c r="C200"/>
  <c r="C204"/>
  <c r="C208"/>
  <c r="C212"/>
  <c r="C216"/>
  <c r="C218"/>
  <c r="C220"/>
  <c r="C222"/>
  <c r="C224"/>
  <c r="C226"/>
  <c r="C228"/>
  <c r="C230"/>
  <c r="C232"/>
  <c r="C234"/>
  <c r="C236"/>
  <c r="C238"/>
  <c r="C240"/>
  <c r="C242"/>
  <c r="C244"/>
  <c r="C246"/>
  <c r="C248"/>
  <c r="C250"/>
  <c r="C252"/>
  <c r="C254"/>
  <c r="C256"/>
  <c r="C258"/>
  <c r="C260"/>
  <c r="C262"/>
  <c r="C264"/>
  <c r="C266"/>
  <c r="C268"/>
  <c r="C270"/>
  <c r="C272"/>
  <c r="C274"/>
  <c r="C276"/>
  <c r="C278"/>
  <c r="C280"/>
  <c r="C282"/>
  <c r="C284"/>
  <c r="C286"/>
  <c r="C288"/>
  <c r="C290"/>
  <c r="C292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13"/>
  <c r="C15"/>
  <c r="C17"/>
  <c r="C19"/>
  <c r="C21"/>
  <c r="C23"/>
  <c r="C25"/>
  <c r="C27"/>
  <c r="C29"/>
  <c r="C307"/>
  <c r="C294"/>
  <c r="C296"/>
  <c r="C300"/>
  <c r="C304"/>
  <c r="C70"/>
  <c r="C74"/>
  <c r="C78"/>
  <c r="C82"/>
  <c r="C86"/>
  <c r="C90"/>
  <c r="C94"/>
  <c r="C98"/>
  <c r="C102"/>
  <c r="C106"/>
  <c r="C110"/>
  <c r="C114"/>
  <c r="C118"/>
  <c r="C122"/>
  <c r="C126"/>
  <c r="C130"/>
  <c r="C134"/>
  <c r="C138"/>
  <c r="C142"/>
  <c r="C146"/>
  <c r="C150"/>
  <c r="C154"/>
  <c r="C158"/>
  <c r="C162"/>
  <c r="C166"/>
  <c r="C170"/>
  <c r="C174"/>
  <c r="C178"/>
  <c r="C182"/>
  <c r="C186"/>
  <c r="C190"/>
  <c r="C194"/>
  <c r="C198"/>
  <c r="C202"/>
  <c r="C206"/>
  <c r="C210"/>
  <c r="C214"/>
  <c r="C217"/>
  <c r="C219"/>
  <c r="C221"/>
  <c r="C223"/>
  <c r="C225"/>
  <c r="C227"/>
  <c r="C229"/>
  <c r="C231"/>
  <c r="C233"/>
  <c r="C235"/>
  <c r="C237"/>
  <c r="C239"/>
  <c r="C241"/>
  <c r="C243"/>
  <c r="C245"/>
  <c r="C28"/>
  <c r="C24"/>
  <c r="C20"/>
  <c r="C16"/>
  <c r="C12"/>
  <c r="C65"/>
  <c r="C61"/>
  <c r="C57"/>
  <c r="C53"/>
  <c r="C49"/>
  <c r="C45"/>
  <c r="C41"/>
  <c r="C37"/>
  <c r="C33"/>
  <c r="C291"/>
  <c r="C287"/>
  <c r="C283"/>
  <c r="C279"/>
  <c r="C275"/>
  <c r="C271"/>
  <c r="C267"/>
  <c r="C263"/>
  <c r="C259"/>
  <c r="C255"/>
  <c r="C251"/>
  <c r="C247"/>
  <c r="C26"/>
  <c r="C22"/>
  <c r="C18"/>
  <c r="C14"/>
  <c r="C11"/>
  <c r="C63"/>
  <c r="C59"/>
  <c r="C55"/>
  <c r="C51"/>
  <c r="C47"/>
  <c r="C43"/>
  <c r="C39"/>
  <c r="C35"/>
  <c r="C31"/>
  <c r="C293"/>
  <c r="C289"/>
  <c r="C285"/>
  <c r="C281"/>
  <c r="C277"/>
  <c r="C273"/>
  <c r="C269"/>
  <c r="C265"/>
  <c r="C261"/>
  <c r="C257"/>
  <c r="C253"/>
  <c r="C249"/>
  <c r="C10"/>
  <c r="C10" i="2"/>
  <c r="E10" s="1"/>
  <c r="F10" s="1"/>
  <c r="C11"/>
  <c r="C12"/>
  <c r="C13"/>
  <c r="C14"/>
  <c r="C15"/>
  <c r="C14" i="1"/>
  <c r="C16"/>
  <c r="C12"/>
  <c r="C10"/>
  <c r="E10" s="1"/>
  <c r="F10" s="1"/>
  <c r="D11" s="1"/>
  <c r="E11" s="1"/>
  <c r="F11" s="1"/>
  <c r="D12" s="1"/>
  <c r="E12" s="1"/>
  <c r="F12" s="1"/>
  <c r="C15"/>
  <c r="C13"/>
  <c r="D13" i="8" l="1"/>
  <c r="E13" s="1"/>
  <c r="F13" s="1"/>
  <c r="F12" i="7"/>
  <c r="D12"/>
  <c r="C12" s="1"/>
  <c r="D12" i="5"/>
  <c r="E12" s="1"/>
  <c r="F12" s="1"/>
  <c r="E10" i="4"/>
  <c r="F10" s="1"/>
  <c r="E10" i="3"/>
  <c r="F10" s="1"/>
  <c r="D11" s="1"/>
  <c r="E11" s="1"/>
  <c r="F11" s="1"/>
  <c r="D12" s="1"/>
  <c r="E12" s="1"/>
  <c r="F12" s="1"/>
  <c r="D13" s="1"/>
  <c r="E13" s="1"/>
  <c r="F13" s="1"/>
  <c r="D11" i="2"/>
  <c r="E11" s="1"/>
  <c r="F11" s="1"/>
  <c r="D13" i="1"/>
  <c r="E13" s="1"/>
  <c r="F13" s="1"/>
  <c r="D14" i="8" l="1"/>
  <c r="E14" s="1"/>
  <c r="F14" s="1"/>
  <c r="F13" i="7"/>
  <c r="D13"/>
  <c r="C13" s="1"/>
  <c r="D13" i="5"/>
  <c r="E13" s="1"/>
  <c r="F13" s="1"/>
  <c r="D11" i="4"/>
  <c r="E11" s="1"/>
  <c r="F11" s="1"/>
  <c r="D14" i="3"/>
  <c r="E14" s="1"/>
  <c r="F14"/>
  <c r="D12" i="2"/>
  <c r="E12" s="1"/>
  <c r="F12" s="1"/>
  <c r="D14" i="1"/>
  <c r="E14" s="1"/>
  <c r="F14" s="1"/>
  <c r="D15" i="8" l="1"/>
  <c r="F14" i="7"/>
  <c r="D14"/>
  <c r="C14" s="1"/>
  <c r="D14" i="5"/>
  <c r="E14" s="1"/>
  <c r="F14" s="1"/>
  <c r="D12" i="4"/>
  <c r="E12" s="1"/>
  <c r="F12" s="1"/>
  <c r="D15" i="3"/>
  <c r="E15" s="1"/>
  <c r="F15" s="1"/>
  <c r="D13" i="2"/>
  <c r="E13" s="1"/>
  <c r="F13" s="1"/>
  <c r="D15" i="1"/>
  <c r="E15" s="1"/>
  <c r="F15" s="1"/>
  <c r="E15" i="8" l="1"/>
  <c r="F15" s="1"/>
  <c r="D16" s="1"/>
  <c r="E16" s="1"/>
  <c r="F16" s="1"/>
  <c r="F15" i="7"/>
  <c r="D15"/>
  <c r="C15" s="1"/>
  <c r="D15" i="5"/>
  <c r="E15" s="1"/>
  <c r="F15" s="1"/>
  <c r="D16" s="1"/>
  <c r="E16" s="1"/>
  <c r="F16" s="1"/>
  <c r="D13" i="4"/>
  <c r="E13" s="1"/>
  <c r="F13" s="1"/>
  <c r="D16" i="3"/>
  <c r="E16" s="1"/>
  <c r="F16"/>
  <c r="D14" i="2"/>
  <c r="E14" s="1"/>
  <c r="F14" s="1"/>
  <c r="D16" i="1"/>
  <c r="E16" s="1"/>
  <c r="F16" s="1"/>
  <c r="D17" i="8" l="1"/>
  <c r="E17" s="1"/>
  <c r="F17" s="1"/>
  <c r="F16" i="7"/>
  <c r="D16"/>
  <c r="C16" s="1"/>
  <c r="D17" i="5"/>
  <c r="E17" s="1"/>
  <c r="F17"/>
  <c r="D14" i="4"/>
  <c r="E14" s="1"/>
  <c r="F14" s="1"/>
  <c r="D17" i="3"/>
  <c r="E17" s="1"/>
  <c r="F17"/>
  <c r="D15" i="2"/>
  <c r="E15" s="1"/>
  <c r="F15" s="1"/>
  <c r="D18" i="5" l="1"/>
  <c r="E18" s="1"/>
  <c r="F18" s="1"/>
  <c r="D19" s="1"/>
  <c r="E19" s="1"/>
  <c r="F19" s="1"/>
  <c r="D15" i="4"/>
  <c r="E15" s="1"/>
  <c r="F15" s="1"/>
  <c r="D18" i="3"/>
  <c r="E18" s="1"/>
  <c r="F18" s="1"/>
  <c r="D20" i="5" l="1"/>
  <c r="E20" s="1"/>
  <c r="F20"/>
  <c r="D21" s="1"/>
  <c r="E21" s="1"/>
  <c r="F21" s="1"/>
  <c r="D16" i="4"/>
  <c r="D19" i="3"/>
  <c r="E19" s="1"/>
  <c r="F19" s="1"/>
  <c r="D22" i="5" l="1"/>
  <c r="E22" s="1"/>
  <c r="F22"/>
  <c r="D23" s="1"/>
  <c r="E23" s="1"/>
  <c r="F23" s="1"/>
  <c r="D24" s="1"/>
  <c r="E24" s="1"/>
  <c r="F24" s="1"/>
  <c r="D20" i="3"/>
  <c r="E20" s="1"/>
  <c r="F20" s="1"/>
  <c r="D25" i="5" l="1"/>
  <c r="E25" s="1"/>
  <c r="F25"/>
  <c r="D26" s="1"/>
  <c r="E26" s="1"/>
  <c r="F26" s="1"/>
  <c r="D27" s="1"/>
  <c r="E27" s="1"/>
  <c r="F27" s="1"/>
  <c r="D21" i="3"/>
  <c r="E21" s="1"/>
  <c r="F21"/>
  <c r="D22" l="1"/>
  <c r="E22" s="1"/>
  <c r="F22"/>
  <c r="D23" l="1"/>
  <c r="E23" s="1"/>
  <c r="F23"/>
  <c r="D24" l="1"/>
  <c r="E24" s="1"/>
  <c r="F24" s="1"/>
  <c r="D25" l="1"/>
  <c r="E25" s="1"/>
  <c r="F25" s="1"/>
  <c r="D26" l="1"/>
  <c r="E26" s="1"/>
  <c r="F26" s="1"/>
  <c r="D27" l="1"/>
  <c r="E27" s="1"/>
  <c r="F27" s="1"/>
  <c r="D28" l="1"/>
  <c r="E28" s="1"/>
  <c r="F28" s="1"/>
  <c r="D29" l="1"/>
  <c r="E29" s="1"/>
  <c r="F29"/>
  <c r="D30" s="1"/>
  <c r="E30" s="1"/>
  <c r="F30" s="1"/>
  <c r="D31" s="1"/>
  <c r="E31" s="1"/>
  <c r="F31" s="1"/>
  <c r="D32" s="1"/>
  <c r="E32" s="1"/>
  <c r="F32" s="1"/>
  <c r="D33" s="1"/>
  <c r="E33" s="1"/>
  <c r="F33" s="1"/>
  <c r="D34" s="1"/>
  <c r="E34" s="1"/>
  <c r="F34" s="1"/>
  <c r="D35" l="1"/>
  <c r="E35" s="1"/>
  <c r="F35"/>
  <c r="D36" l="1"/>
  <c r="E36" s="1"/>
  <c r="F36"/>
  <c r="D37" s="1"/>
  <c r="E37" s="1"/>
  <c r="F37" s="1"/>
  <c r="D38" s="1"/>
  <c r="E38" s="1"/>
  <c r="F38" s="1"/>
  <c r="D39" s="1"/>
  <c r="E39" s="1"/>
  <c r="F39" s="1"/>
  <c r="D40" s="1"/>
  <c r="E40" s="1"/>
  <c r="F40" s="1"/>
  <c r="D41" s="1"/>
  <c r="E41" s="1"/>
  <c r="F41" s="1"/>
  <c r="D42" s="1"/>
  <c r="E42" s="1"/>
  <c r="F42" s="1"/>
  <c r="D43" s="1"/>
  <c r="E43" s="1"/>
  <c r="F43" s="1"/>
  <c r="D44" s="1"/>
  <c r="E44" s="1"/>
  <c r="F44" s="1"/>
  <c r="D45" s="1"/>
  <c r="E45" s="1"/>
  <c r="F45" s="1"/>
  <c r="D46" s="1"/>
  <c r="E46" s="1"/>
  <c r="F46" s="1"/>
  <c r="D47" s="1"/>
  <c r="E47" s="1"/>
  <c r="F47" s="1"/>
  <c r="D48" l="1"/>
  <c r="E48" s="1"/>
  <c r="F48"/>
  <c r="D49" s="1"/>
  <c r="E49" s="1"/>
  <c r="F49" s="1"/>
  <c r="D50" s="1"/>
  <c r="E50" s="1"/>
  <c r="F50" s="1"/>
  <c r="D51" s="1"/>
  <c r="E51" s="1"/>
  <c r="F51" s="1"/>
  <c r="D52" l="1"/>
  <c r="E52" s="1"/>
  <c r="F52" s="1"/>
  <c r="D53" l="1"/>
  <c r="E53" s="1"/>
  <c r="F53" s="1"/>
  <c r="D54" l="1"/>
  <c r="E54" s="1"/>
  <c r="F54" s="1"/>
  <c r="D55" l="1"/>
  <c r="E55" s="1"/>
  <c r="F55" s="1"/>
  <c r="D56" l="1"/>
  <c r="E56" s="1"/>
  <c r="F56"/>
  <c r="D57" l="1"/>
  <c r="E57" s="1"/>
  <c r="F57"/>
  <c r="D58" l="1"/>
  <c r="E58" s="1"/>
  <c r="F58" s="1"/>
  <c r="D59" l="1"/>
  <c r="E59" s="1"/>
  <c r="F59" s="1"/>
  <c r="D60" l="1"/>
  <c r="E60" s="1"/>
  <c r="F60" s="1"/>
  <c r="D61" l="1"/>
  <c r="E61" s="1"/>
  <c r="F61" s="1"/>
  <c r="D62" l="1"/>
  <c r="E62" s="1"/>
  <c r="F62" s="1"/>
  <c r="D63" l="1"/>
  <c r="E63" s="1"/>
  <c r="F63"/>
  <c r="D64" l="1"/>
  <c r="E64" s="1"/>
  <c r="F64"/>
  <c r="D65" l="1"/>
  <c r="E65" s="1"/>
  <c r="F65"/>
  <c r="D66" l="1"/>
  <c r="E66" s="1"/>
  <c r="F66"/>
  <c r="D67" s="1"/>
  <c r="E67" s="1"/>
  <c r="F67" s="1"/>
  <c r="D68" s="1"/>
  <c r="E68" s="1"/>
  <c r="F68" s="1"/>
  <c r="D69" l="1"/>
  <c r="E69" s="1"/>
  <c r="F69" s="1"/>
  <c r="D70" l="1"/>
  <c r="E70" s="1"/>
  <c r="F70" s="1"/>
  <c r="D71" l="1"/>
  <c r="E71" s="1"/>
  <c r="F71"/>
  <c r="D72" l="1"/>
  <c r="E72" s="1"/>
  <c r="F72"/>
  <c r="D73" l="1"/>
  <c r="E73" s="1"/>
  <c r="F73"/>
  <c r="D74" l="1"/>
  <c r="E74" s="1"/>
  <c r="F74"/>
  <c r="D75" l="1"/>
  <c r="E75" s="1"/>
  <c r="F75"/>
  <c r="D76" l="1"/>
  <c r="E76" s="1"/>
  <c r="F76"/>
  <c r="D77" l="1"/>
  <c r="E77" s="1"/>
  <c r="F77" s="1"/>
  <c r="D78" l="1"/>
  <c r="E78" s="1"/>
  <c r="F78" s="1"/>
  <c r="D79" l="1"/>
  <c r="E79" s="1"/>
  <c r="F79" s="1"/>
  <c r="D80" l="1"/>
  <c r="E80" s="1"/>
  <c r="F80"/>
  <c r="D81" l="1"/>
  <c r="E81" s="1"/>
  <c r="F81"/>
  <c r="D82" l="1"/>
  <c r="E82" s="1"/>
  <c r="F82"/>
  <c r="D83" l="1"/>
  <c r="E83" s="1"/>
  <c r="F83"/>
  <c r="D84" l="1"/>
  <c r="E84" s="1"/>
  <c r="F84"/>
  <c r="D85" l="1"/>
  <c r="E85" s="1"/>
  <c r="F85"/>
  <c r="D86" l="1"/>
  <c r="E86" s="1"/>
  <c r="F86"/>
  <c r="D87" l="1"/>
  <c r="E87" s="1"/>
  <c r="F87"/>
  <c r="D88" l="1"/>
  <c r="E88" s="1"/>
  <c r="F88"/>
  <c r="D89" l="1"/>
  <c r="E89" s="1"/>
  <c r="F89"/>
  <c r="D90" l="1"/>
  <c r="E90" s="1"/>
  <c r="F90"/>
  <c r="D91" l="1"/>
  <c r="E91" s="1"/>
  <c r="F91"/>
  <c r="D92" l="1"/>
  <c r="E92" s="1"/>
  <c r="F92"/>
  <c r="D93" l="1"/>
  <c r="E93" s="1"/>
  <c r="F93"/>
  <c r="D94" l="1"/>
  <c r="E94" s="1"/>
  <c r="F94"/>
  <c r="D95" l="1"/>
  <c r="E95" s="1"/>
  <c r="F95"/>
  <c r="D96" l="1"/>
  <c r="E96" s="1"/>
  <c r="F96"/>
  <c r="D97" l="1"/>
  <c r="E97" s="1"/>
  <c r="F97"/>
  <c r="D98" l="1"/>
  <c r="E98" s="1"/>
  <c r="F98"/>
  <c r="D99" l="1"/>
  <c r="E99" s="1"/>
  <c r="F99"/>
  <c r="D100" l="1"/>
  <c r="E100" s="1"/>
  <c r="F100"/>
  <c r="D101" l="1"/>
  <c r="E101" s="1"/>
  <c r="F101"/>
  <c r="D102" l="1"/>
  <c r="E102" s="1"/>
  <c r="F102"/>
  <c r="D103" l="1"/>
  <c r="E103" s="1"/>
  <c r="F103"/>
  <c r="D104" l="1"/>
  <c r="E104" s="1"/>
  <c r="F104"/>
  <c r="D105" l="1"/>
  <c r="E105" s="1"/>
  <c r="F105"/>
  <c r="D106" l="1"/>
  <c r="E106" s="1"/>
  <c r="F106"/>
  <c r="D107" l="1"/>
  <c r="E107" s="1"/>
  <c r="F107"/>
  <c r="D108" l="1"/>
  <c r="E108" s="1"/>
  <c r="F108"/>
  <c r="D109" l="1"/>
  <c r="E109" s="1"/>
  <c r="F109"/>
  <c r="D110" l="1"/>
  <c r="E110" s="1"/>
  <c r="F110"/>
  <c r="D111" l="1"/>
  <c r="E111" s="1"/>
  <c r="F111"/>
  <c r="D112" l="1"/>
  <c r="E112" s="1"/>
  <c r="F112"/>
  <c r="D113" l="1"/>
  <c r="E113" s="1"/>
  <c r="F113"/>
  <c r="D114" l="1"/>
  <c r="E114" s="1"/>
  <c r="F114"/>
  <c r="D115" l="1"/>
  <c r="E115" s="1"/>
  <c r="F115"/>
  <c r="D116" l="1"/>
  <c r="E116" s="1"/>
  <c r="F116"/>
  <c r="D117" l="1"/>
  <c r="E117" s="1"/>
  <c r="F117"/>
  <c r="D118" l="1"/>
  <c r="E118" s="1"/>
  <c r="F118"/>
  <c r="D119" l="1"/>
  <c r="E119" s="1"/>
  <c r="F119"/>
  <c r="D120" l="1"/>
  <c r="E120" s="1"/>
  <c r="F120"/>
  <c r="D121" l="1"/>
  <c r="E121" s="1"/>
  <c r="F121"/>
  <c r="D122" l="1"/>
  <c r="E122" s="1"/>
  <c r="F122"/>
  <c r="D123" l="1"/>
  <c r="E123" s="1"/>
  <c r="F123"/>
  <c r="D124" l="1"/>
  <c r="E124" s="1"/>
  <c r="F124"/>
  <c r="D125" l="1"/>
  <c r="E125" s="1"/>
  <c r="F125"/>
  <c r="D126" l="1"/>
  <c r="E126" s="1"/>
  <c r="F126"/>
  <c r="D127" l="1"/>
  <c r="E127" s="1"/>
  <c r="F127"/>
  <c r="D128" l="1"/>
  <c r="E128" s="1"/>
  <c r="F128"/>
  <c r="D129" l="1"/>
  <c r="E129" s="1"/>
  <c r="F129"/>
  <c r="D130" l="1"/>
  <c r="E130" s="1"/>
  <c r="F130"/>
  <c r="D131" l="1"/>
  <c r="E131" s="1"/>
  <c r="F131"/>
  <c r="D132" s="1"/>
  <c r="E132" s="1"/>
  <c r="F132" s="1"/>
  <c r="D133" l="1"/>
  <c r="E133" s="1"/>
  <c r="F133"/>
  <c r="D134" s="1"/>
  <c r="E134" s="1"/>
  <c r="F134" s="1"/>
  <c r="D135" l="1"/>
  <c r="E135" s="1"/>
  <c r="F135"/>
  <c r="D136" s="1"/>
  <c r="E136" s="1"/>
  <c r="F136" s="1"/>
  <c r="D137" l="1"/>
  <c r="E137" s="1"/>
  <c r="F137"/>
  <c r="D138" s="1"/>
  <c r="E138" s="1"/>
  <c r="F138" s="1"/>
  <c r="D139" l="1"/>
  <c r="E139" s="1"/>
  <c r="F139"/>
  <c r="D140" s="1"/>
  <c r="E140" s="1"/>
  <c r="F140" s="1"/>
  <c r="D141" l="1"/>
  <c r="E141" s="1"/>
  <c r="F141"/>
  <c r="D142" s="1"/>
  <c r="E142" s="1"/>
  <c r="F142" s="1"/>
  <c r="D143" l="1"/>
  <c r="E143" s="1"/>
  <c r="F143"/>
  <c r="D144" s="1"/>
  <c r="E144" s="1"/>
  <c r="F144" s="1"/>
  <c r="D145" l="1"/>
  <c r="E145" s="1"/>
  <c r="F145"/>
  <c r="D146" s="1"/>
  <c r="E146" s="1"/>
  <c r="F146" s="1"/>
  <c r="D147" l="1"/>
  <c r="E147" s="1"/>
  <c r="F147"/>
  <c r="D148" s="1"/>
  <c r="E148" s="1"/>
  <c r="F148" s="1"/>
  <c r="D149" l="1"/>
  <c r="E149" s="1"/>
  <c r="F149"/>
  <c r="D150" s="1"/>
  <c r="E150" s="1"/>
  <c r="F150" s="1"/>
  <c r="D151" l="1"/>
  <c r="E151" s="1"/>
  <c r="F151"/>
  <c r="D152" s="1"/>
  <c r="E152" s="1"/>
  <c r="F152" s="1"/>
  <c r="D153" l="1"/>
  <c r="E153" s="1"/>
  <c r="F153"/>
  <c r="D154" s="1"/>
  <c r="E154" s="1"/>
  <c r="F154" s="1"/>
  <c r="D155" l="1"/>
  <c r="E155" s="1"/>
  <c r="F155"/>
  <c r="D156" s="1"/>
  <c r="E156" s="1"/>
  <c r="F156" s="1"/>
  <c r="D157" l="1"/>
  <c r="E157" s="1"/>
  <c r="F157"/>
  <c r="D158" s="1"/>
  <c r="E158" s="1"/>
  <c r="F158" s="1"/>
  <c r="D159" l="1"/>
  <c r="E159" s="1"/>
  <c r="F159"/>
  <c r="D160" s="1"/>
  <c r="E160" s="1"/>
  <c r="F160" s="1"/>
  <c r="D161" l="1"/>
  <c r="E161" s="1"/>
  <c r="F161"/>
  <c r="D162" s="1"/>
  <c r="E162" s="1"/>
  <c r="F162" s="1"/>
  <c r="D163" l="1"/>
  <c r="E163" s="1"/>
  <c r="F163"/>
  <c r="D164" s="1"/>
  <c r="E164" s="1"/>
  <c r="F164" s="1"/>
  <c r="D165" l="1"/>
  <c r="E165" s="1"/>
  <c r="F165"/>
  <c r="D166" s="1"/>
  <c r="E166" s="1"/>
  <c r="F166" s="1"/>
  <c r="D167" l="1"/>
  <c r="E167" s="1"/>
  <c r="F167"/>
  <c r="D168" s="1"/>
  <c r="E168" s="1"/>
  <c r="F168" s="1"/>
  <c r="D169" l="1"/>
  <c r="E169" s="1"/>
  <c r="F169"/>
  <c r="D170" s="1"/>
  <c r="E170" s="1"/>
  <c r="F170" s="1"/>
  <c r="D171" l="1"/>
  <c r="E171" s="1"/>
  <c r="F171"/>
  <c r="D172" s="1"/>
  <c r="E172" s="1"/>
  <c r="F172" s="1"/>
  <c r="D173" l="1"/>
  <c r="E173" s="1"/>
  <c r="F173"/>
  <c r="D174" s="1"/>
  <c r="E174" s="1"/>
  <c r="F174" s="1"/>
  <c r="D175" l="1"/>
  <c r="E175" s="1"/>
  <c r="F175"/>
  <c r="D176" s="1"/>
  <c r="E176" s="1"/>
  <c r="F176" s="1"/>
  <c r="D177" l="1"/>
  <c r="E177" s="1"/>
  <c r="F177"/>
  <c r="D178" l="1"/>
  <c r="E178" s="1"/>
  <c r="F178"/>
  <c r="D179" l="1"/>
  <c r="E179" s="1"/>
  <c r="F179"/>
  <c r="D180" l="1"/>
  <c r="E180" s="1"/>
  <c r="F180"/>
  <c r="D181" l="1"/>
  <c r="E181" s="1"/>
  <c r="F181"/>
  <c r="D182" l="1"/>
  <c r="E182" s="1"/>
  <c r="F182"/>
  <c r="D183" l="1"/>
  <c r="E183" s="1"/>
  <c r="F183"/>
  <c r="D184" l="1"/>
  <c r="E184" s="1"/>
  <c r="F184"/>
  <c r="D185" l="1"/>
  <c r="E185" s="1"/>
  <c r="F185"/>
  <c r="D186" l="1"/>
  <c r="E186" s="1"/>
  <c r="F186"/>
  <c r="D187" l="1"/>
  <c r="E187" s="1"/>
  <c r="F187"/>
  <c r="D188" l="1"/>
  <c r="E188" s="1"/>
  <c r="F188"/>
  <c r="D189" l="1"/>
  <c r="E189" s="1"/>
  <c r="F189"/>
  <c r="D190" l="1"/>
  <c r="E190" s="1"/>
  <c r="F190"/>
  <c r="D191" l="1"/>
  <c r="E191" s="1"/>
  <c r="F191"/>
  <c r="D192" l="1"/>
  <c r="E192" s="1"/>
  <c r="F192"/>
  <c r="D193" l="1"/>
  <c r="E193" s="1"/>
  <c r="F193"/>
  <c r="D194" l="1"/>
  <c r="E194" s="1"/>
  <c r="F194"/>
  <c r="D195" l="1"/>
  <c r="E195" s="1"/>
  <c r="F195"/>
  <c r="D196" l="1"/>
  <c r="E196" s="1"/>
  <c r="F196"/>
  <c r="D197" l="1"/>
  <c r="E197" s="1"/>
  <c r="F197"/>
  <c r="D198" l="1"/>
  <c r="E198" s="1"/>
  <c r="F198"/>
  <c r="D199" l="1"/>
  <c r="E199" s="1"/>
  <c r="F199"/>
  <c r="D200" l="1"/>
  <c r="E200" s="1"/>
  <c r="F200"/>
  <c r="D201" l="1"/>
  <c r="E201" s="1"/>
  <c r="F201"/>
  <c r="D202" l="1"/>
  <c r="E202" s="1"/>
  <c r="F202"/>
  <c r="D203" l="1"/>
  <c r="E203" s="1"/>
  <c r="F203"/>
  <c r="D204" l="1"/>
  <c r="E204" s="1"/>
  <c r="F204"/>
  <c r="D205" l="1"/>
  <c r="E205" s="1"/>
  <c r="F205"/>
  <c r="D206" l="1"/>
  <c r="E206" s="1"/>
  <c r="F206"/>
  <c r="D207" l="1"/>
  <c r="E207" s="1"/>
  <c r="F207"/>
  <c r="D208" l="1"/>
  <c r="E208" s="1"/>
  <c r="F208"/>
  <c r="D209" l="1"/>
  <c r="E209" s="1"/>
  <c r="F209"/>
  <c r="D210" l="1"/>
  <c r="E210" s="1"/>
  <c r="F210"/>
  <c r="D211" l="1"/>
  <c r="E211" s="1"/>
  <c r="F211"/>
  <c r="D212" l="1"/>
  <c r="E212" s="1"/>
  <c r="F212"/>
  <c r="D213" l="1"/>
  <c r="E213" s="1"/>
  <c r="F213"/>
  <c r="D214" l="1"/>
  <c r="E214" s="1"/>
  <c r="F214"/>
  <c r="D215" l="1"/>
  <c r="E215" s="1"/>
  <c r="F215"/>
  <c r="D216" l="1"/>
  <c r="E216" s="1"/>
  <c r="F216"/>
  <c r="D217" l="1"/>
  <c r="E217" s="1"/>
  <c r="F217"/>
  <c r="D218" l="1"/>
  <c r="E218" s="1"/>
  <c r="F218"/>
  <c r="D219" l="1"/>
  <c r="E219" s="1"/>
  <c r="F219"/>
  <c r="D220" l="1"/>
  <c r="E220" s="1"/>
  <c r="F220"/>
  <c r="D221" l="1"/>
  <c r="E221" s="1"/>
  <c r="F221"/>
  <c r="D222" l="1"/>
  <c r="E222" s="1"/>
  <c r="F222"/>
  <c r="D223" l="1"/>
  <c r="E223" s="1"/>
  <c r="F223"/>
  <c r="D224" l="1"/>
  <c r="E224" s="1"/>
  <c r="F224"/>
  <c r="D225" l="1"/>
  <c r="E225" s="1"/>
  <c r="F225"/>
  <c r="D226" l="1"/>
  <c r="E226" s="1"/>
  <c r="F226"/>
  <c r="D227" l="1"/>
  <c r="E227" s="1"/>
  <c r="F227"/>
  <c r="D228" l="1"/>
  <c r="E228" s="1"/>
  <c r="F228"/>
  <c r="D229" l="1"/>
  <c r="E229" s="1"/>
  <c r="F229"/>
  <c r="D230" l="1"/>
  <c r="E230" s="1"/>
  <c r="F230"/>
  <c r="D231" l="1"/>
  <c r="E231" s="1"/>
  <c r="F231"/>
  <c r="D232" l="1"/>
  <c r="E232" s="1"/>
  <c r="F232"/>
  <c r="D233" l="1"/>
  <c r="E233" s="1"/>
  <c r="F233"/>
  <c r="D234" l="1"/>
  <c r="E234" s="1"/>
  <c r="F234"/>
  <c r="D235" l="1"/>
  <c r="E235" s="1"/>
  <c r="F235"/>
  <c r="D236" l="1"/>
  <c r="E236" s="1"/>
  <c r="F236"/>
  <c r="D237" l="1"/>
  <c r="E237" s="1"/>
  <c r="F237"/>
  <c r="D238" l="1"/>
  <c r="E238" s="1"/>
  <c r="F238"/>
  <c r="D239" l="1"/>
  <c r="E239" s="1"/>
  <c r="F239"/>
  <c r="D240" s="1"/>
  <c r="E240" s="1"/>
  <c r="F240" s="1"/>
  <c r="D241" l="1"/>
  <c r="E241" s="1"/>
  <c r="F241"/>
  <c r="D242" s="1"/>
  <c r="E242" s="1"/>
  <c r="F242" s="1"/>
  <c r="D243" l="1"/>
  <c r="E243" s="1"/>
  <c r="F243"/>
  <c r="D244" l="1"/>
  <c r="E244" s="1"/>
  <c r="F244"/>
  <c r="D245" l="1"/>
  <c r="E245" s="1"/>
  <c r="F245"/>
  <c r="D246" l="1"/>
  <c r="E246" s="1"/>
  <c r="F246"/>
  <c r="D247" l="1"/>
  <c r="E247" s="1"/>
  <c r="F247"/>
  <c r="D248" l="1"/>
  <c r="E248" s="1"/>
  <c r="F248"/>
  <c r="D249" l="1"/>
  <c r="E249" s="1"/>
  <c r="F249"/>
  <c r="D250" l="1"/>
  <c r="E250" s="1"/>
  <c r="F250"/>
  <c r="D251" l="1"/>
  <c r="E251" s="1"/>
  <c r="F251"/>
  <c r="D252" l="1"/>
  <c r="E252" s="1"/>
  <c r="F252"/>
  <c r="D253" l="1"/>
  <c r="E253" s="1"/>
  <c r="F253"/>
  <c r="D254" l="1"/>
  <c r="E254" s="1"/>
  <c r="F254"/>
  <c r="D255" l="1"/>
  <c r="E255" s="1"/>
  <c r="F255"/>
  <c r="D256" l="1"/>
  <c r="E256" s="1"/>
  <c r="F256"/>
  <c r="D257" l="1"/>
  <c r="E257" s="1"/>
  <c r="F257"/>
  <c r="D258" l="1"/>
  <c r="E258" s="1"/>
  <c r="F258"/>
  <c r="D259" l="1"/>
  <c r="E259" s="1"/>
  <c r="F259"/>
  <c r="D260" l="1"/>
  <c r="E260" s="1"/>
  <c r="F260"/>
  <c r="D261" l="1"/>
  <c r="E261" s="1"/>
  <c r="F261"/>
  <c r="D262" l="1"/>
  <c r="E262" s="1"/>
  <c r="F262"/>
  <c r="D263" l="1"/>
  <c r="E263" s="1"/>
  <c r="F263"/>
  <c r="D264" l="1"/>
  <c r="E264" s="1"/>
  <c r="F264"/>
  <c r="D265" l="1"/>
  <c r="E265" s="1"/>
  <c r="F265"/>
  <c r="D266" l="1"/>
  <c r="E266" s="1"/>
  <c r="F266"/>
  <c r="D267" l="1"/>
  <c r="E267" s="1"/>
  <c r="F267"/>
  <c r="D268" l="1"/>
  <c r="E268" s="1"/>
  <c r="F268"/>
  <c r="D269" l="1"/>
  <c r="E269" s="1"/>
  <c r="F269"/>
  <c r="D270" l="1"/>
  <c r="E270" s="1"/>
  <c r="F270"/>
  <c r="D271" l="1"/>
  <c r="E271" s="1"/>
  <c r="F271"/>
  <c r="D272" l="1"/>
  <c r="E272" s="1"/>
  <c r="F272"/>
  <c r="D273" l="1"/>
  <c r="E273" s="1"/>
  <c r="F273"/>
  <c r="D274" l="1"/>
  <c r="E274" s="1"/>
  <c r="F274"/>
  <c r="D275" l="1"/>
  <c r="E275" s="1"/>
  <c r="F275"/>
  <c r="D276" l="1"/>
  <c r="E276" s="1"/>
  <c r="F276"/>
  <c r="D277" l="1"/>
  <c r="E277" s="1"/>
  <c r="F277"/>
  <c r="D278" l="1"/>
  <c r="E278" s="1"/>
  <c r="F278"/>
  <c r="D279" l="1"/>
  <c r="E279" s="1"/>
  <c r="F279"/>
  <c r="D280" l="1"/>
  <c r="E280" s="1"/>
  <c r="F280"/>
  <c r="D281" l="1"/>
  <c r="E281" s="1"/>
  <c r="F281"/>
  <c r="D282" l="1"/>
  <c r="E282" s="1"/>
  <c r="F282"/>
  <c r="D283" l="1"/>
  <c r="E283" s="1"/>
  <c r="F283"/>
  <c r="D284" l="1"/>
  <c r="E284" s="1"/>
  <c r="F284"/>
  <c r="D285" l="1"/>
  <c r="E285" s="1"/>
  <c r="F285" s="1"/>
  <c r="D286" l="1"/>
  <c r="E286" s="1"/>
  <c r="F286"/>
  <c r="D287" l="1"/>
  <c r="E287" s="1"/>
  <c r="F287"/>
  <c r="D288" l="1"/>
  <c r="E288" s="1"/>
  <c r="F288" s="1"/>
  <c r="D289" l="1"/>
  <c r="E289" s="1"/>
  <c r="F289" s="1"/>
  <c r="D290" l="1"/>
  <c r="E290" s="1"/>
  <c r="F290" s="1"/>
  <c r="D291" l="1"/>
  <c r="E291" s="1"/>
  <c r="F291" s="1"/>
  <c r="D292" l="1"/>
  <c r="E292" s="1"/>
  <c r="F292" s="1"/>
  <c r="D293" l="1"/>
  <c r="E293" s="1"/>
  <c r="F293" s="1"/>
  <c r="D294" s="1"/>
  <c r="E294" s="1"/>
  <c r="F294" s="1"/>
  <c r="D295" l="1"/>
  <c r="E295" s="1"/>
  <c r="F295" s="1"/>
  <c r="D296" l="1"/>
  <c r="E296" s="1"/>
  <c r="F296" s="1"/>
  <c r="D297" l="1"/>
  <c r="E297" s="1"/>
  <c r="F297" s="1"/>
  <c r="D298" l="1"/>
  <c r="E298" s="1"/>
  <c r="F298" s="1"/>
  <c r="D299" l="1"/>
  <c r="E299" s="1"/>
  <c r="F299" s="1"/>
  <c r="D300" l="1"/>
  <c r="E300" s="1"/>
  <c r="F300" s="1"/>
  <c r="D301" l="1"/>
  <c r="E301" s="1"/>
  <c r="F301" s="1"/>
  <c r="D302" l="1"/>
  <c r="E302" s="1"/>
  <c r="F302"/>
  <c r="D303" l="1"/>
  <c r="E303" s="1"/>
  <c r="F303" s="1"/>
  <c r="D304" s="1"/>
  <c r="E304" s="1"/>
  <c r="F304" s="1"/>
  <c r="D305" s="1"/>
  <c r="E305" s="1"/>
  <c r="F305" s="1"/>
  <c r="D306" s="1"/>
  <c r="E306" s="1"/>
  <c r="F306" s="1"/>
  <c r="D307" s="1"/>
  <c r="E307" s="1"/>
  <c r="F307" s="1"/>
  <c r="D308" s="1"/>
  <c r="E308" s="1"/>
  <c r="F308" s="1"/>
  <c r="D309" s="1"/>
  <c r="E309" s="1"/>
  <c r="F309" s="1"/>
  <c r="F16" i="4"/>
</calcChain>
</file>

<file path=xl/sharedStrings.xml><?xml version="1.0" encoding="utf-8"?>
<sst xmlns="http://schemas.openxmlformats.org/spreadsheetml/2006/main" count="92" uniqueCount="28">
  <si>
    <t>Úver 30000€ máme splatiť polehotnými ročnými anuitami za 7 rokov pri nemennej ročnej úrokovej sadzbe 4% . Aká bude výška anuity a umorovací plán?</t>
  </si>
  <si>
    <t>výška splátky</t>
  </si>
  <si>
    <t>obdobie</t>
  </si>
  <si>
    <t>splátka</t>
  </si>
  <si>
    <t>úrok</t>
  </si>
  <si>
    <t>úmor</t>
  </si>
  <si>
    <t>zostatok úveru</t>
  </si>
  <si>
    <t>úr.sadzba</t>
  </si>
  <si>
    <t>počet splátok</t>
  </si>
  <si>
    <t>úver</t>
  </si>
  <si>
    <t>úrokové náklady</t>
  </si>
  <si>
    <t xml:space="preserve">Úver 23000 € na nákup automobilu má byť umorený rovnakými polehotnými ročnými anuitami za 6 rokov pri fixovanej úrokovej sadzbe počas celej doby splácania  úveru  13%  p.a..  </t>
  </si>
  <si>
    <t>Vypočítajte  výšku  anuity, zostavte  umorovací  plán a vypočítajte celkové úrokové náklady úveru.</t>
  </si>
  <si>
    <t>Hypotekárny  úver  vo  výške  100000  €  poskytnutý  s úrokovou  mierou  6%  p.a. a mesačným úročením  má byť splácaný rovnakými mesačnými splátkami na konci jednotlivých mesiacov počas 25 rokov.</t>
  </si>
  <si>
    <t xml:space="preserve"> Určte výšku splátky, zostavte umorovací plán a vypočítajte celkové úrokové náklady úveru.</t>
  </si>
  <si>
    <t>Úver 30000 € máme splatiť polehotnými ročnými anuitami vo výške 5000 € pri nemennej ročnej úrokovej sadzbe 4%. Určte počet anuít, výšku poslednej splátky a zostavte umorovací plán.</t>
  </si>
  <si>
    <t>posledná splátka</t>
  </si>
  <si>
    <t>Vytvorte umorovací plán pre úver vo výške 500000 € , ktorý budeme splácať ročnými polehotnými konštantnými anuitami vo výške 6000 € pri úrokovej sadzbe 10% p.a. .Určte počet anuít a výšku poslednej splátky.</t>
  </si>
  <si>
    <t>Úver 30000 € máme splatiť polehotnými ročnými anuitami za 7 rokov pri nemennej ročnej úrokovej sadzbe 4% s konštantným úmorom. Aká bude výška úmoru a umorovací plán?</t>
  </si>
  <si>
    <t>výška úmoru</t>
  </si>
  <si>
    <t>Úver 65000 € poskytnutý s úrokovou sadzbou 12% p.a. má byť umorený za 25 rokov konštantnými úmormi ročnými polehotnými splátkami. Vypočítajte výšky  splátok a zostavte umorovací plán.</t>
  </si>
  <si>
    <t>poplatky</t>
  </si>
  <si>
    <t>splátka + poplatky</t>
  </si>
  <si>
    <t>RPMN</t>
  </si>
  <si>
    <t>Úver 5000 € má byť splatený 8 rovnakými ročnými splátkami hradenými na konci roku. Určte RPMN, ak je účet úrokovaný 6,25 % p.a. s ročným pripisovaním úrokov a banka na konci každého roku strháva poplatok za vedenie účtu vo výške 6,9 €.</t>
  </si>
  <si>
    <t xml:space="preserve">ITMS kód Projektu: 26110130344 </t>
  </si>
  <si>
    <t xml:space="preserve">„Moderné vzdelávanie pre vedomostnú spoločnosť / Projekt je spolufinancovaný zo zdrojov EÚ“ </t>
  </si>
  <si>
    <t>Učíme inovatíne, kreatívne a hravo - učíme pre život a prax</t>
  </si>
</sst>
</file>

<file path=xl/styles.xml><?xml version="1.0" encoding="utf-8"?>
<styleSheet xmlns="http://schemas.openxmlformats.org/spreadsheetml/2006/main">
  <numFmts count="4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#,##0.00\ &quot;€&quot;"/>
    <numFmt numFmtId="167" formatCode="[$-41B]mmmm\ yyyy;@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164" fontId="2" fillId="0" borderId="0" xfId="0" applyNumberFormat="1" applyFont="1"/>
    <xf numFmtId="0" fontId="0" fillId="0" borderId="0" xfId="0" applyAlignment="1">
      <alignment horizontal="center"/>
    </xf>
    <xf numFmtId="165" fontId="0" fillId="0" borderId="0" xfId="1" applyFont="1"/>
    <xf numFmtId="165" fontId="3" fillId="0" borderId="1" xfId="1" applyFont="1" applyBorder="1" applyAlignment="1">
      <alignment horizontal="center" vertical="center"/>
    </xf>
    <xf numFmtId="165" fontId="3" fillId="0" borderId="3" xfId="1" applyFont="1" applyBorder="1" applyAlignment="1">
      <alignment horizontal="center" vertical="center"/>
    </xf>
    <xf numFmtId="165" fontId="3" fillId="0" borderId="4" xfId="1" applyFont="1" applyBorder="1" applyAlignment="1">
      <alignment horizontal="center" vertical="center"/>
    </xf>
    <xf numFmtId="165" fontId="3" fillId="0" borderId="5" xfId="1" applyFont="1" applyBorder="1" applyAlignment="1">
      <alignment horizontal="center" vertical="center"/>
    </xf>
    <xf numFmtId="165" fontId="3" fillId="0" borderId="6" xfId="1" applyFont="1" applyBorder="1" applyAlignment="1">
      <alignment horizontal="center" vertical="center"/>
    </xf>
    <xf numFmtId="165" fontId="3" fillId="0" borderId="7" xfId="1" applyFont="1" applyBorder="1" applyAlignment="1">
      <alignment horizontal="center" vertical="center"/>
    </xf>
    <xf numFmtId="165" fontId="3" fillId="0" borderId="11" xfId="1" applyFont="1" applyBorder="1" applyAlignment="1">
      <alignment horizontal="center" vertical="center"/>
    </xf>
    <xf numFmtId="165" fontId="3" fillId="0" borderId="12" xfId="1" applyFont="1" applyBorder="1" applyAlignment="1">
      <alignment horizontal="center" vertical="center"/>
    </xf>
    <xf numFmtId="165" fontId="3" fillId="0" borderId="13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66" fontId="4" fillId="3" borderId="0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0" borderId="0" xfId="0" applyFont="1"/>
    <xf numFmtId="0" fontId="6" fillId="2" borderId="14" xfId="0" applyFont="1" applyFill="1" applyBorder="1" applyAlignment="1">
      <alignment horizontal="center" vertical="center"/>
    </xf>
    <xf numFmtId="165" fontId="6" fillId="0" borderId="11" xfId="1" applyFont="1" applyBorder="1" applyAlignment="1">
      <alignment horizontal="center" vertical="center"/>
    </xf>
    <xf numFmtId="165" fontId="6" fillId="0" borderId="6" xfId="1" applyFont="1" applyBorder="1" applyAlignment="1">
      <alignment horizontal="center" vertical="center"/>
    </xf>
    <xf numFmtId="165" fontId="6" fillId="0" borderId="7" xfId="1" applyFont="1" applyBorder="1" applyAlignment="1">
      <alignment horizontal="center" vertical="center"/>
    </xf>
    <xf numFmtId="167" fontId="6" fillId="2" borderId="15" xfId="0" applyNumberFormat="1" applyFont="1" applyFill="1" applyBorder="1" applyAlignment="1">
      <alignment horizontal="center" vertical="center"/>
    </xf>
    <xf numFmtId="165" fontId="6" fillId="0" borderId="12" xfId="1" applyFont="1" applyBorder="1" applyAlignment="1">
      <alignment horizontal="center" vertical="center"/>
    </xf>
    <xf numFmtId="165" fontId="6" fillId="0" borderId="1" xfId="1" applyFont="1" applyBorder="1" applyAlignment="1">
      <alignment horizontal="center" vertical="center"/>
    </xf>
    <xf numFmtId="165" fontId="6" fillId="0" borderId="3" xfId="1" applyFont="1" applyBorder="1" applyAlignment="1">
      <alignment horizontal="center" vertical="center"/>
    </xf>
    <xf numFmtId="167" fontId="6" fillId="2" borderId="16" xfId="0" applyNumberFormat="1" applyFont="1" applyFill="1" applyBorder="1" applyAlignment="1">
      <alignment horizontal="center" vertical="center"/>
    </xf>
    <xf numFmtId="165" fontId="6" fillId="0" borderId="13" xfId="1" applyFont="1" applyBorder="1" applyAlignment="1">
      <alignment horizontal="center" vertical="center"/>
    </xf>
    <xf numFmtId="165" fontId="6" fillId="0" borderId="4" xfId="1" applyFont="1" applyBorder="1" applyAlignment="1">
      <alignment horizontal="center" vertical="center"/>
    </xf>
    <xf numFmtId="165" fontId="6" fillId="0" borderId="5" xfId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65" fontId="0" fillId="0" borderId="17" xfId="0" applyNumberFormat="1" applyBorder="1"/>
    <xf numFmtId="164" fontId="3" fillId="0" borderId="1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4" fillId="3" borderId="0" xfId="2" applyNumberFormat="1" applyFont="1" applyFill="1" applyBorder="1" applyAlignment="1">
      <alignment horizontal="center" vertical="center"/>
    </xf>
    <xf numFmtId="165" fontId="9" fillId="0" borderId="3" xfId="1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3" fillId="0" borderId="0" xfId="0" applyFont="1"/>
  </cellXfs>
  <cellStyles count="4">
    <cellStyle name="meny" xfId="1" builtinId="4"/>
    <cellStyle name="normálne" xfId="0" builtinId="0"/>
    <cellStyle name="percentá" xfId="2" builtinId="5"/>
    <cellStyle name="Percentá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2</xdr:col>
      <xdr:colOff>98676</xdr:colOff>
      <xdr:row>5</xdr:row>
      <xdr:rowOff>89151</xdr:rowOff>
    </xdr:to>
    <xdr:pic>
      <xdr:nvPicPr>
        <xdr:cNvPr id="2" name="Obrázo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419100" y="142875"/>
          <a:ext cx="898776" cy="89877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152400</xdr:rowOff>
    </xdr:from>
    <xdr:to>
      <xdr:col>3</xdr:col>
      <xdr:colOff>599288</xdr:colOff>
      <xdr:row>5</xdr:row>
      <xdr:rowOff>99308</xdr:rowOff>
    </xdr:to>
    <xdr:pic>
      <xdr:nvPicPr>
        <xdr:cNvPr id="3" name="Obrázo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1457325" y="152400"/>
          <a:ext cx="970763" cy="899408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</xdr:row>
      <xdr:rowOff>95250</xdr:rowOff>
    </xdr:from>
    <xdr:to>
      <xdr:col>6</xdr:col>
      <xdr:colOff>462731</xdr:colOff>
      <xdr:row>4</xdr:row>
      <xdr:rowOff>69957</xdr:rowOff>
    </xdr:to>
    <xdr:pic>
      <xdr:nvPicPr>
        <xdr:cNvPr id="4" name="Obrázo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2571750" y="476250"/>
          <a:ext cx="1548581" cy="35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11"/>
  <sheetViews>
    <sheetView tabSelected="1" workbookViewId="0">
      <selection activeCell="C17" sqref="C17"/>
    </sheetView>
  </sheetViews>
  <sheetFormatPr defaultRowHeight="15"/>
  <sheetData>
    <row r="8" spans="2:11" ht="15.75">
      <c r="B8" s="54" t="s">
        <v>27</v>
      </c>
      <c r="C8" s="54"/>
      <c r="D8" s="54"/>
      <c r="E8" s="54"/>
      <c r="F8" s="54"/>
      <c r="G8" s="54"/>
    </row>
    <row r="9" spans="2:11" ht="15.75">
      <c r="B9" s="52" t="s">
        <v>25</v>
      </c>
    </row>
    <row r="11" spans="2:11">
      <c r="B11" s="53" t="s">
        <v>26</v>
      </c>
      <c r="C11" s="53"/>
      <c r="D11" s="53"/>
      <c r="E11" s="53"/>
      <c r="F11" s="53"/>
      <c r="G11" s="53"/>
      <c r="H11" s="53"/>
      <c r="I11" s="53"/>
      <c r="J11" s="53"/>
      <c r="K11" s="5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F16"/>
  <sheetViews>
    <sheetView showGridLines="0" workbookViewId="0">
      <selection activeCell="E27" sqref="E27"/>
    </sheetView>
  </sheetViews>
  <sheetFormatPr defaultRowHeight="15"/>
  <cols>
    <col min="2" max="2" width="14" customWidth="1"/>
    <col min="3" max="3" width="12.42578125" customWidth="1"/>
    <col min="4" max="5" width="12.140625" bestFit="1" customWidth="1"/>
    <col min="6" max="6" width="14" customWidth="1"/>
  </cols>
  <sheetData>
    <row r="1" spans="1:6" ht="15.75">
      <c r="A1" s="1" t="s">
        <v>0</v>
      </c>
    </row>
    <row r="2" spans="1:6" ht="15.75">
      <c r="A2" s="1"/>
    </row>
    <row r="3" spans="1:6" ht="15.75">
      <c r="A3" s="1"/>
    </row>
    <row r="4" spans="1:6" ht="15.75">
      <c r="A4" s="1"/>
      <c r="E4" t="s">
        <v>9</v>
      </c>
      <c r="F4" s="4">
        <v>30000</v>
      </c>
    </row>
    <row r="5" spans="1:6">
      <c r="E5" t="s">
        <v>8</v>
      </c>
      <c r="F5" s="3">
        <v>7</v>
      </c>
    </row>
    <row r="6" spans="1:6">
      <c r="B6" t="s">
        <v>1</v>
      </c>
      <c r="C6" s="2">
        <f>PMT(F6,F5,-F4)</f>
        <v>4998.2883611851275</v>
      </c>
      <c r="E6" t="s">
        <v>7</v>
      </c>
      <c r="F6" s="21">
        <v>0.04</v>
      </c>
    </row>
    <row r="7" spans="1:6" ht="15.75" thickBot="1"/>
    <row r="8" spans="1:6" ht="24.75" customHeight="1" thickBot="1">
      <c r="B8" s="14" t="s">
        <v>2</v>
      </c>
      <c r="C8" s="18" t="s">
        <v>3</v>
      </c>
      <c r="D8" s="19" t="s">
        <v>4</v>
      </c>
      <c r="E8" s="19" t="s">
        <v>5</v>
      </c>
      <c r="F8" s="20" t="s">
        <v>6</v>
      </c>
    </row>
    <row r="9" spans="1:6" ht="24.75" customHeight="1">
      <c r="B9" s="15">
        <v>0</v>
      </c>
      <c r="C9" s="11">
        <v>0</v>
      </c>
      <c r="D9" s="9">
        <v>0</v>
      </c>
      <c r="E9" s="9">
        <v>0</v>
      </c>
      <c r="F9" s="10">
        <f>F4</f>
        <v>30000</v>
      </c>
    </row>
    <row r="10" spans="1:6" ht="24.75" customHeight="1">
      <c r="B10" s="16">
        <v>1</v>
      </c>
      <c r="C10" s="12">
        <f>$C$6</f>
        <v>4998.2883611851275</v>
      </c>
      <c r="D10" s="5">
        <f>F9*$F$6</f>
        <v>1200</v>
      </c>
      <c r="E10" s="5">
        <f>C10-D10</f>
        <v>3798.2883611851275</v>
      </c>
      <c r="F10" s="6">
        <f>F9-E10</f>
        <v>26201.711638814872</v>
      </c>
    </row>
    <row r="11" spans="1:6" ht="24.75" customHeight="1">
      <c r="B11" s="16">
        <v>2</v>
      </c>
      <c r="C11" s="12">
        <f t="shared" ref="C11:C16" si="0">$C$6</f>
        <v>4998.2883611851275</v>
      </c>
      <c r="D11" s="5">
        <f t="shared" ref="D11:D16" si="1">F10*$F$6</f>
        <v>1048.0684655525949</v>
      </c>
      <c r="E11" s="5">
        <f t="shared" ref="E11:E16" si="2">C11-D11</f>
        <v>3950.2198956325328</v>
      </c>
      <c r="F11" s="6">
        <f t="shared" ref="F11:F16" si="3">F10-E11</f>
        <v>22251.491743182338</v>
      </c>
    </row>
    <row r="12" spans="1:6" ht="24.75" customHeight="1">
      <c r="B12" s="16">
        <v>3</v>
      </c>
      <c r="C12" s="12">
        <f t="shared" si="0"/>
        <v>4998.2883611851275</v>
      </c>
      <c r="D12" s="5">
        <f t="shared" si="1"/>
        <v>890.05966972729357</v>
      </c>
      <c r="E12" s="5">
        <f t="shared" si="2"/>
        <v>4108.2286914578344</v>
      </c>
      <c r="F12" s="6">
        <f t="shared" si="3"/>
        <v>18143.263051724505</v>
      </c>
    </row>
    <row r="13" spans="1:6" ht="24.75" customHeight="1">
      <c r="B13" s="16">
        <v>4</v>
      </c>
      <c r="C13" s="12">
        <f t="shared" si="0"/>
        <v>4998.2883611851275</v>
      </c>
      <c r="D13" s="5">
        <f t="shared" si="1"/>
        <v>725.73052206898024</v>
      </c>
      <c r="E13" s="5">
        <f t="shared" si="2"/>
        <v>4272.5578391161471</v>
      </c>
      <c r="F13" s="6">
        <f t="shared" si="3"/>
        <v>13870.705212608358</v>
      </c>
    </row>
    <row r="14" spans="1:6" ht="24.75" customHeight="1">
      <c r="B14" s="16">
        <v>5</v>
      </c>
      <c r="C14" s="12">
        <f t="shared" si="0"/>
        <v>4998.2883611851275</v>
      </c>
      <c r="D14" s="5">
        <f t="shared" si="1"/>
        <v>554.82820850433438</v>
      </c>
      <c r="E14" s="5">
        <f t="shared" si="2"/>
        <v>4443.4601526807928</v>
      </c>
      <c r="F14" s="6">
        <f t="shared" si="3"/>
        <v>9427.2450599275653</v>
      </c>
    </row>
    <row r="15" spans="1:6" ht="24.75" customHeight="1">
      <c r="B15" s="16">
        <v>6</v>
      </c>
      <c r="C15" s="12">
        <f t="shared" si="0"/>
        <v>4998.2883611851275</v>
      </c>
      <c r="D15" s="5">
        <f t="shared" si="1"/>
        <v>377.08980239710263</v>
      </c>
      <c r="E15" s="5">
        <f t="shared" si="2"/>
        <v>4621.1985587880245</v>
      </c>
      <c r="F15" s="6">
        <f t="shared" si="3"/>
        <v>4806.0465011395409</v>
      </c>
    </row>
    <row r="16" spans="1:6" ht="24.75" customHeight="1" thickBot="1">
      <c r="B16" s="17">
        <v>7</v>
      </c>
      <c r="C16" s="13">
        <f t="shared" si="0"/>
        <v>4998.2883611851275</v>
      </c>
      <c r="D16" s="7">
        <f t="shared" si="1"/>
        <v>192.24186004558163</v>
      </c>
      <c r="E16" s="7">
        <f t="shared" si="2"/>
        <v>4806.0465011395463</v>
      </c>
      <c r="F16" s="8">
        <f t="shared" si="3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F17"/>
  <sheetViews>
    <sheetView showGridLines="0" workbookViewId="0">
      <selection activeCell="A4" sqref="A4:XFD17"/>
    </sheetView>
  </sheetViews>
  <sheetFormatPr defaultRowHeight="15"/>
  <cols>
    <col min="2" max="6" width="18.5703125" customWidth="1"/>
  </cols>
  <sheetData>
    <row r="1" spans="1:6" ht="22.5" customHeight="1">
      <c r="A1" s="1" t="s">
        <v>11</v>
      </c>
    </row>
    <row r="2" spans="1:6" ht="18.75" customHeight="1">
      <c r="A2" s="1" t="s">
        <v>12</v>
      </c>
    </row>
    <row r="3" spans="1:6" ht="15.75">
      <c r="A3" s="1"/>
    </row>
    <row r="4" spans="1:6" ht="15.75">
      <c r="A4" s="1"/>
      <c r="E4" t="s">
        <v>9</v>
      </c>
      <c r="F4" s="4">
        <v>23000</v>
      </c>
    </row>
    <row r="5" spans="1:6">
      <c r="E5" t="s">
        <v>8</v>
      </c>
      <c r="F5" s="3">
        <v>6</v>
      </c>
    </row>
    <row r="6" spans="1:6">
      <c r="B6" t="s">
        <v>1</v>
      </c>
      <c r="C6" s="2">
        <f>PMT(F6,F5,-F4)</f>
        <v>5753.5243371896813</v>
      </c>
      <c r="E6" t="s">
        <v>7</v>
      </c>
      <c r="F6" s="21">
        <v>0.13</v>
      </c>
    </row>
    <row r="7" spans="1:6" ht="15.75" thickBot="1"/>
    <row r="8" spans="1:6" ht="24.75" customHeight="1" thickBot="1">
      <c r="B8" s="14" t="s">
        <v>2</v>
      </c>
      <c r="C8" s="18" t="s">
        <v>3</v>
      </c>
      <c r="D8" s="19" t="s">
        <v>4</v>
      </c>
      <c r="E8" s="19" t="s">
        <v>5</v>
      </c>
      <c r="F8" s="20" t="s">
        <v>6</v>
      </c>
    </row>
    <row r="9" spans="1:6" ht="24.75" customHeight="1">
      <c r="B9" s="15">
        <v>0</v>
      </c>
      <c r="C9" s="11">
        <v>0</v>
      </c>
      <c r="D9" s="9">
        <v>0</v>
      </c>
      <c r="E9" s="9">
        <v>0</v>
      </c>
      <c r="F9" s="10">
        <f>F4</f>
        <v>23000</v>
      </c>
    </row>
    <row r="10" spans="1:6" ht="24.75" customHeight="1">
      <c r="B10" s="16">
        <v>1</v>
      </c>
      <c r="C10" s="12">
        <f>$C$6</f>
        <v>5753.5243371896813</v>
      </c>
      <c r="D10" s="5">
        <f>F9*$F$6</f>
        <v>2990</v>
      </c>
      <c r="E10" s="5">
        <f>C10-D10</f>
        <v>2763.5243371896813</v>
      </c>
      <c r="F10" s="6">
        <f>F9-E10</f>
        <v>20236.475662810321</v>
      </c>
    </row>
    <row r="11" spans="1:6" ht="24.75" customHeight="1">
      <c r="B11" s="16">
        <v>2</v>
      </c>
      <c r="C11" s="12">
        <f t="shared" ref="C11:C15" si="0">$C$6</f>
        <v>5753.5243371896813</v>
      </c>
      <c r="D11" s="5">
        <f t="shared" ref="D11:D15" si="1">F10*$F$6</f>
        <v>2630.7418361653417</v>
      </c>
      <c r="E11" s="5">
        <f t="shared" ref="E11:E15" si="2">C11-D11</f>
        <v>3122.7825010243396</v>
      </c>
      <c r="F11" s="6">
        <f t="shared" ref="F11:F15" si="3">F10-E11</f>
        <v>17113.693161785981</v>
      </c>
    </row>
    <row r="12" spans="1:6" ht="24.75" customHeight="1">
      <c r="B12" s="16">
        <v>3</v>
      </c>
      <c r="C12" s="12">
        <f t="shared" si="0"/>
        <v>5753.5243371896813</v>
      </c>
      <c r="D12" s="5">
        <f t="shared" si="1"/>
        <v>2224.7801110321775</v>
      </c>
      <c r="E12" s="5">
        <f t="shared" si="2"/>
        <v>3528.7442261575038</v>
      </c>
      <c r="F12" s="6">
        <f t="shared" si="3"/>
        <v>13584.948935628478</v>
      </c>
    </row>
    <row r="13" spans="1:6" ht="24.75" customHeight="1">
      <c r="B13" s="16">
        <v>4</v>
      </c>
      <c r="C13" s="12">
        <f t="shared" si="0"/>
        <v>5753.5243371896813</v>
      </c>
      <c r="D13" s="5">
        <f t="shared" si="1"/>
        <v>1766.0433616317021</v>
      </c>
      <c r="E13" s="5">
        <f t="shared" si="2"/>
        <v>3987.480975557979</v>
      </c>
      <c r="F13" s="6">
        <f t="shared" si="3"/>
        <v>9597.4679600704985</v>
      </c>
    </row>
    <row r="14" spans="1:6" ht="24.75" customHeight="1">
      <c r="B14" s="16">
        <v>5</v>
      </c>
      <c r="C14" s="12">
        <f t="shared" si="0"/>
        <v>5753.5243371896813</v>
      </c>
      <c r="D14" s="5">
        <f t="shared" si="1"/>
        <v>1247.6708348091649</v>
      </c>
      <c r="E14" s="5">
        <f t="shared" si="2"/>
        <v>4505.8535023805161</v>
      </c>
      <c r="F14" s="6">
        <f t="shared" si="3"/>
        <v>5091.6144576899824</v>
      </c>
    </row>
    <row r="15" spans="1:6" ht="24.75" customHeight="1" thickBot="1">
      <c r="B15" s="17">
        <v>6</v>
      </c>
      <c r="C15" s="13">
        <f t="shared" si="0"/>
        <v>5753.5243371896813</v>
      </c>
      <c r="D15" s="7">
        <f t="shared" si="1"/>
        <v>661.90987949969769</v>
      </c>
      <c r="E15" s="7">
        <f t="shared" si="2"/>
        <v>5091.6144576899833</v>
      </c>
      <c r="F15" s="8">
        <f t="shared" si="3"/>
        <v>0</v>
      </c>
    </row>
    <row r="16" spans="1:6" ht="15.75" thickBot="1"/>
    <row r="17" spans="3:4" ht="24" customHeight="1" thickBot="1">
      <c r="C17" s="23" t="s">
        <v>10</v>
      </c>
      <c r="D17" s="22">
        <f>SUM(D9:D15)</f>
        <v>11521.146023138084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309"/>
  <sheetViews>
    <sheetView showGridLines="0" workbookViewId="0">
      <selection activeCell="H4" sqref="H4:I4"/>
    </sheetView>
  </sheetViews>
  <sheetFormatPr defaultRowHeight="15"/>
  <cols>
    <col min="2" max="6" width="15.85546875" customWidth="1"/>
    <col min="7" max="7" width="10.28515625" customWidth="1"/>
    <col min="8" max="9" width="22.140625" customWidth="1"/>
  </cols>
  <sheetData>
    <row r="1" spans="1:9" ht="18" customHeight="1">
      <c r="A1" s="1" t="s">
        <v>13</v>
      </c>
    </row>
    <row r="2" spans="1:9">
      <c r="A2" t="s">
        <v>14</v>
      </c>
    </row>
    <row r="3" spans="1:9" ht="15.75" thickBot="1"/>
    <row r="4" spans="1:9" ht="16.5" thickBot="1">
      <c r="A4" s="1"/>
      <c r="E4" t="s">
        <v>9</v>
      </c>
      <c r="F4" s="4">
        <v>100000</v>
      </c>
      <c r="H4" s="23" t="s">
        <v>10</v>
      </c>
      <c r="I4" s="22">
        <f>SUM(D9:D309)</f>
        <v>93290.420445652329</v>
      </c>
    </row>
    <row r="5" spans="1:9">
      <c r="E5" t="s">
        <v>8</v>
      </c>
      <c r="F5" s="3">
        <f>25*12</f>
        <v>300</v>
      </c>
    </row>
    <row r="6" spans="1:9">
      <c r="B6" t="s">
        <v>1</v>
      </c>
      <c r="C6" s="2">
        <f>PMT(F6/12,F5,-F4)</f>
        <v>644.30140148550856</v>
      </c>
      <c r="E6" t="s">
        <v>7</v>
      </c>
      <c r="F6" s="21">
        <v>0.06</v>
      </c>
    </row>
    <row r="7" spans="1:9" ht="22.5" customHeight="1" thickBot="1"/>
    <row r="8" spans="1:9" s="24" customFormat="1" ht="12" customHeight="1" thickBot="1">
      <c r="B8" s="37" t="s">
        <v>2</v>
      </c>
      <c r="C8" s="38" t="s">
        <v>3</v>
      </c>
      <c r="D8" s="39" t="s">
        <v>4</v>
      </c>
      <c r="E8" s="39" t="s">
        <v>5</v>
      </c>
      <c r="F8" s="40" t="s">
        <v>6</v>
      </c>
    </row>
    <row r="9" spans="1:9" s="24" customFormat="1" ht="12" customHeight="1">
      <c r="B9" s="25">
        <v>0</v>
      </c>
      <c r="C9" s="26">
        <v>0</v>
      </c>
      <c r="D9" s="27">
        <v>0</v>
      </c>
      <c r="E9" s="27">
        <v>0</v>
      </c>
      <c r="F9" s="28">
        <f>F4</f>
        <v>100000</v>
      </c>
    </row>
    <row r="10" spans="1:9" s="24" customFormat="1" ht="12" customHeight="1">
      <c r="B10" s="29">
        <v>40179</v>
      </c>
      <c r="C10" s="30">
        <f>$C$6</f>
        <v>644.30140148550856</v>
      </c>
      <c r="D10" s="31">
        <f>F9*$F$6/12</f>
        <v>500</v>
      </c>
      <c r="E10" s="31">
        <f>C10-D10</f>
        <v>144.30140148550856</v>
      </c>
      <c r="F10" s="32">
        <f>F9-E10</f>
        <v>99855.698598514486</v>
      </c>
    </row>
    <row r="11" spans="1:9" s="24" customFormat="1" ht="12" customHeight="1">
      <c r="B11" s="29">
        <v>40210</v>
      </c>
      <c r="C11" s="30">
        <f t="shared" ref="C11:C74" si="0">$C$6</f>
        <v>644.30140148550856</v>
      </c>
      <c r="D11" s="31">
        <f t="shared" ref="D11:D29" si="1">F10*$F$6/12</f>
        <v>499.27849299257241</v>
      </c>
      <c r="E11" s="31">
        <f t="shared" ref="E11:E29" si="2">C11-D11</f>
        <v>145.02290849293615</v>
      </c>
      <c r="F11" s="32">
        <f t="shared" ref="F11:F29" si="3">F10-E11</f>
        <v>99710.675690021555</v>
      </c>
    </row>
    <row r="12" spans="1:9" s="24" customFormat="1" ht="12" customHeight="1">
      <c r="B12" s="29">
        <v>40238</v>
      </c>
      <c r="C12" s="30">
        <f t="shared" si="0"/>
        <v>644.30140148550856</v>
      </c>
      <c r="D12" s="31">
        <f t="shared" si="1"/>
        <v>498.5533784501078</v>
      </c>
      <c r="E12" s="31">
        <f t="shared" si="2"/>
        <v>145.74802303540076</v>
      </c>
      <c r="F12" s="32">
        <f t="shared" si="3"/>
        <v>99564.927666986157</v>
      </c>
    </row>
    <row r="13" spans="1:9" s="24" customFormat="1" ht="12" customHeight="1">
      <c r="B13" s="29">
        <v>40269</v>
      </c>
      <c r="C13" s="30">
        <f t="shared" si="0"/>
        <v>644.30140148550856</v>
      </c>
      <c r="D13" s="31">
        <f t="shared" si="1"/>
        <v>497.8246383349308</v>
      </c>
      <c r="E13" s="31">
        <f t="shared" si="2"/>
        <v>146.47676315057777</v>
      </c>
      <c r="F13" s="32">
        <f t="shared" si="3"/>
        <v>99418.450903835575</v>
      </c>
    </row>
    <row r="14" spans="1:9" s="24" customFormat="1" ht="12" customHeight="1">
      <c r="B14" s="29">
        <v>40299</v>
      </c>
      <c r="C14" s="30">
        <f t="shared" si="0"/>
        <v>644.30140148550856</v>
      </c>
      <c r="D14" s="31">
        <f t="shared" si="1"/>
        <v>497.09225451917786</v>
      </c>
      <c r="E14" s="31">
        <f t="shared" si="2"/>
        <v>147.20914696633071</v>
      </c>
      <c r="F14" s="32">
        <f t="shared" si="3"/>
        <v>99271.241756869247</v>
      </c>
    </row>
    <row r="15" spans="1:9" s="24" customFormat="1" ht="12" customHeight="1">
      <c r="B15" s="29">
        <v>40330</v>
      </c>
      <c r="C15" s="30">
        <f t="shared" si="0"/>
        <v>644.30140148550856</v>
      </c>
      <c r="D15" s="31">
        <f t="shared" si="1"/>
        <v>496.35620878434617</v>
      </c>
      <c r="E15" s="31">
        <f t="shared" si="2"/>
        <v>147.9451927011624</v>
      </c>
      <c r="F15" s="32">
        <f t="shared" si="3"/>
        <v>99123.296564168078</v>
      </c>
    </row>
    <row r="16" spans="1:9" s="24" customFormat="1" ht="12" customHeight="1">
      <c r="B16" s="29">
        <v>40360</v>
      </c>
      <c r="C16" s="30">
        <f t="shared" si="0"/>
        <v>644.30140148550856</v>
      </c>
      <c r="D16" s="31">
        <f t="shared" si="1"/>
        <v>495.61648282084042</v>
      </c>
      <c r="E16" s="31">
        <f t="shared" si="2"/>
        <v>148.68491866466815</v>
      </c>
      <c r="F16" s="32">
        <f t="shared" si="3"/>
        <v>98974.611645503406</v>
      </c>
    </row>
    <row r="17" spans="2:6" s="24" customFormat="1" ht="12" customHeight="1">
      <c r="B17" s="29">
        <v>40391</v>
      </c>
      <c r="C17" s="30">
        <f t="shared" si="0"/>
        <v>644.30140148550856</v>
      </c>
      <c r="D17" s="31">
        <f t="shared" si="1"/>
        <v>494.87305822751705</v>
      </c>
      <c r="E17" s="31">
        <f t="shared" si="2"/>
        <v>149.42834325799151</v>
      </c>
      <c r="F17" s="32">
        <f t="shared" si="3"/>
        <v>98825.183302245408</v>
      </c>
    </row>
    <row r="18" spans="2:6" s="24" customFormat="1" ht="12" customHeight="1">
      <c r="B18" s="29">
        <v>40422</v>
      </c>
      <c r="C18" s="30">
        <f t="shared" si="0"/>
        <v>644.30140148550856</v>
      </c>
      <c r="D18" s="31">
        <f t="shared" si="1"/>
        <v>494.12591651122699</v>
      </c>
      <c r="E18" s="31">
        <f t="shared" si="2"/>
        <v>150.17548497428157</v>
      </c>
      <c r="F18" s="32">
        <f t="shared" si="3"/>
        <v>98675.007817271122</v>
      </c>
    </row>
    <row r="19" spans="2:6" s="24" customFormat="1" ht="12" customHeight="1">
      <c r="B19" s="29">
        <v>40452</v>
      </c>
      <c r="C19" s="30">
        <f t="shared" si="0"/>
        <v>644.30140148550856</v>
      </c>
      <c r="D19" s="31">
        <f t="shared" si="1"/>
        <v>493.37503908635563</v>
      </c>
      <c r="E19" s="31">
        <f t="shared" si="2"/>
        <v>150.92636239915294</v>
      </c>
      <c r="F19" s="32">
        <f t="shared" si="3"/>
        <v>98524.081454871965</v>
      </c>
    </row>
    <row r="20" spans="2:6" s="24" customFormat="1" ht="12" customHeight="1">
      <c r="B20" s="29">
        <v>40483</v>
      </c>
      <c r="C20" s="30">
        <f t="shared" si="0"/>
        <v>644.30140148550856</v>
      </c>
      <c r="D20" s="31">
        <f t="shared" si="1"/>
        <v>492.62040727435982</v>
      </c>
      <c r="E20" s="31">
        <f t="shared" si="2"/>
        <v>151.68099421114874</v>
      </c>
      <c r="F20" s="32">
        <f t="shared" si="3"/>
        <v>98372.400460660821</v>
      </c>
    </row>
    <row r="21" spans="2:6" s="24" customFormat="1" ht="12" customHeight="1">
      <c r="B21" s="29">
        <v>40513</v>
      </c>
      <c r="C21" s="30">
        <f t="shared" si="0"/>
        <v>644.30140148550856</v>
      </c>
      <c r="D21" s="31">
        <f t="shared" si="1"/>
        <v>491.86200230330405</v>
      </c>
      <c r="E21" s="31">
        <f t="shared" si="2"/>
        <v>152.43939918220451</v>
      </c>
      <c r="F21" s="32">
        <f t="shared" si="3"/>
        <v>98219.961061478622</v>
      </c>
    </row>
    <row r="22" spans="2:6" s="24" customFormat="1" ht="12" customHeight="1">
      <c r="B22" s="29">
        <v>40544</v>
      </c>
      <c r="C22" s="30">
        <f t="shared" si="0"/>
        <v>644.30140148550856</v>
      </c>
      <c r="D22" s="31">
        <f t="shared" si="1"/>
        <v>491.09980530739313</v>
      </c>
      <c r="E22" s="31">
        <f t="shared" si="2"/>
        <v>153.20159617811544</v>
      </c>
      <c r="F22" s="32">
        <f t="shared" si="3"/>
        <v>98066.759465300507</v>
      </c>
    </row>
    <row r="23" spans="2:6" s="24" customFormat="1" ht="12" customHeight="1">
      <c r="B23" s="29">
        <v>40575</v>
      </c>
      <c r="C23" s="30">
        <f t="shared" si="0"/>
        <v>644.30140148550856</v>
      </c>
      <c r="D23" s="31">
        <f t="shared" si="1"/>
        <v>490.33379732650252</v>
      </c>
      <c r="E23" s="31">
        <f t="shared" si="2"/>
        <v>153.96760415900604</v>
      </c>
      <c r="F23" s="32">
        <f t="shared" si="3"/>
        <v>97912.791861141508</v>
      </c>
    </row>
    <row r="24" spans="2:6" s="24" customFormat="1" ht="12" customHeight="1">
      <c r="B24" s="29">
        <v>40603</v>
      </c>
      <c r="C24" s="30">
        <f t="shared" si="0"/>
        <v>644.30140148550856</v>
      </c>
      <c r="D24" s="31">
        <f t="shared" si="1"/>
        <v>489.56395930570756</v>
      </c>
      <c r="E24" s="31">
        <f t="shared" si="2"/>
        <v>154.73744217980101</v>
      </c>
      <c r="F24" s="32">
        <f t="shared" si="3"/>
        <v>97758.054418961707</v>
      </c>
    </row>
    <row r="25" spans="2:6" s="24" customFormat="1" ht="12" customHeight="1">
      <c r="B25" s="29">
        <v>40634</v>
      </c>
      <c r="C25" s="30">
        <f t="shared" si="0"/>
        <v>644.30140148550856</v>
      </c>
      <c r="D25" s="31">
        <f t="shared" si="1"/>
        <v>488.79027209480847</v>
      </c>
      <c r="E25" s="31">
        <f t="shared" si="2"/>
        <v>155.51112939070009</v>
      </c>
      <c r="F25" s="32">
        <f t="shared" si="3"/>
        <v>97602.543289571011</v>
      </c>
    </row>
    <row r="26" spans="2:6" s="24" customFormat="1" ht="12" customHeight="1">
      <c r="B26" s="29">
        <v>40664</v>
      </c>
      <c r="C26" s="30">
        <f t="shared" si="0"/>
        <v>644.30140148550856</v>
      </c>
      <c r="D26" s="31">
        <f t="shared" si="1"/>
        <v>488.01271644785498</v>
      </c>
      <c r="E26" s="31">
        <f t="shared" si="2"/>
        <v>156.28868503765358</v>
      </c>
      <c r="F26" s="32">
        <f t="shared" si="3"/>
        <v>97446.254604533358</v>
      </c>
    </row>
    <row r="27" spans="2:6" s="24" customFormat="1" ht="12" customHeight="1">
      <c r="B27" s="29">
        <v>40695</v>
      </c>
      <c r="C27" s="30">
        <f t="shared" si="0"/>
        <v>644.30140148550856</v>
      </c>
      <c r="D27" s="31">
        <f t="shared" si="1"/>
        <v>487.23127302266676</v>
      </c>
      <c r="E27" s="31">
        <f t="shared" si="2"/>
        <v>157.07012846284181</v>
      </c>
      <c r="F27" s="32">
        <f t="shared" si="3"/>
        <v>97289.184476070513</v>
      </c>
    </row>
    <row r="28" spans="2:6" s="24" customFormat="1" ht="12" customHeight="1">
      <c r="B28" s="29">
        <v>40725</v>
      </c>
      <c r="C28" s="30">
        <f t="shared" si="0"/>
        <v>644.30140148550856</v>
      </c>
      <c r="D28" s="31">
        <f t="shared" si="1"/>
        <v>486.44592238035256</v>
      </c>
      <c r="E28" s="31">
        <f t="shared" si="2"/>
        <v>157.85547910515601</v>
      </c>
      <c r="F28" s="32">
        <f t="shared" si="3"/>
        <v>97131.328996965356</v>
      </c>
    </row>
    <row r="29" spans="2:6" s="24" customFormat="1" ht="12" customHeight="1">
      <c r="B29" s="29">
        <v>40756</v>
      </c>
      <c r="C29" s="30">
        <f t="shared" si="0"/>
        <v>644.30140148550856</v>
      </c>
      <c r="D29" s="31">
        <f t="shared" si="1"/>
        <v>485.65664498482676</v>
      </c>
      <c r="E29" s="31">
        <f t="shared" si="2"/>
        <v>158.64475650068181</v>
      </c>
      <c r="F29" s="32">
        <f t="shared" si="3"/>
        <v>96972.684240464674</v>
      </c>
    </row>
    <row r="30" spans="2:6" s="24" customFormat="1" ht="12" customHeight="1">
      <c r="B30" s="29">
        <v>40787</v>
      </c>
      <c r="C30" s="30">
        <f t="shared" si="0"/>
        <v>644.30140148550856</v>
      </c>
      <c r="D30" s="31">
        <f t="shared" ref="D30:D66" si="4">F29*$F$6/12</f>
        <v>484.86342120232331</v>
      </c>
      <c r="E30" s="31">
        <f t="shared" ref="E30:E66" si="5">C30-D30</f>
        <v>159.43798028318525</v>
      </c>
      <c r="F30" s="32">
        <f t="shared" ref="F30:F66" si="6">F29-E30</f>
        <v>96813.246260181491</v>
      </c>
    </row>
    <row r="31" spans="2:6" s="24" customFormat="1" ht="12" customHeight="1">
      <c r="B31" s="29">
        <v>40817</v>
      </c>
      <c r="C31" s="30">
        <f t="shared" si="0"/>
        <v>644.30140148550856</v>
      </c>
      <c r="D31" s="31">
        <f t="shared" si="4"/>
        <v>484.06623130090748</v>
      </c>
      <c r="E31" s="31">
        <f t="shared" si="5"/>
        <v>160.23517018460109</v>
      </c>
      <c r="F31" s="32">
        <f t="shared" si="6"/>
        <v>96653.011089996886</v>
      </c>
    </row>
    <row r="32" spans="2:6" s="24" customFormat="1" ht="12" customHeight="1">
      <c r="B32" s="29">
        <v>40848</v>
      </c>
      <c r="C32" s="30">
        <f t="shared" si="0"/>
        <v>644.30140148550856</v>
      </c>
      <c r="D32" s="31">
        <f t="shared" si="4"/>
        <v>483.2650554499844</v>
      </c>
      <c r="E32" s="31">
        <f t="shared" si="5"/>
        <v>161.03634603552416</v>
      </c>
      <c r="F32" s="32">
        <f t="shared" si="6"/>
        <v>96491.974743961357</v>
      </c>
    </row>
    <row r="33" spans="2:6" s="24" customFormat="1" ht="12" customHeight="1">
      <c r="B33" s="29">
        <v>40878</v>
      </c>
      <c r="C33" s="30">
        <f t="shared" si="0"/>
        <v>644.30140148550856</v>
      </c>
      <c r="D33" s="31">
        <f t="shared" si="4"/>
        <v>482.45987371980681</v>
      </c>
      <c r="E33" s="31">
        <f t="shared" si="5"/>
        <v>161.84152776570176</v>
      </c>
      <c r="F33" s="32">
        <f t="shared" si="6"/>
        <v>96330.133216195652</v>
      </c>
    </row>
    <row r="34" spans="2:6" s="24" customFormat="1" ht="12" customHeight="1">
      <c r="B34" s="29">
        <v>40909</v>
      </c>
      <c r="C34" s="30">
        <f t="shared" si="0"/>
        <v>644.30140148550856</v>
      </c>
      <c r="D34" s="31">
        <f t="shared" si="4"/>
        <v>481.65066608097823</v>
      </c>
      <c r="E34" s="31">
        <f t="shared" si="5"/>
        <v>162.65073540453034</v>
      </c>
      <c r="F34" s="32">
        <f t="shared" si="6"/>
        <v>96167.482480791121</v>
      </c>
    </row>
    <row r="35" spans="2:6" s="24" customFormat="1" ht="12" customHeight="1">
      <c r="B35" s="29">
        <v>40940</v>
      </c>
      <c r="C35" s="30">
        <f t="shared" si="0"/>
        <v>644.30140148550856</v>
      </c>
      <c r="D35" s="31">
        <f t="shared" si="4"/>
        <v>480.83741240395557</v>
      </c>
      <c r="E35" s="31">
        <f t="shared" si="5"/>
        <v>163.463989081553</v>
      </c>
      <c r="F35" s="32">
        <f t="shared" si="6"/>
        <v>96004.018491709561</v>
      </c>
    </row>
    <row r="36" spans="2:6" s="24" customFormat="1" ht="12" customHeight="1">
      <c r="B36" s="29">
        <v>40969</v>
      </c>
      <c r="C36" s="30">
        <f t="shared" si="0"/>
        <v>644.30140148550856</v>
      </c>
      <c r="D36" s="31">
        <f t="shared" si="4"/>
        <v>480.02009245854782</v>
      </c>
      <c r="E36" s="31">
        <f t="shared" si="5"/>
        <v>164.28130902696074</v>
      </c>
      <c r="F36" s="32">
        <f t="shared" si="6"/>
        <v>95839.737182682598</v>
      </c>
    </row>
    <row r="37" spans="2:6" s="24" customFormat="1" ht="12" customHeight="1">
      <c r="B37" s="29">
        <v>41000</v>
      </c>
      <c r="C37" s="30">
        <f t="shared" si="0"/>
        <v>644.30140148550856</v>
      </c>
      <c r="D37" s="31">
        <f t="shared" si="4"/>
        <v>479.19868591341293</v>
      </c>
      <c r="E37" s="31">
        <f t="shared" si="5"/>
        <v>165.10271557209563</v>
      </c>
      <c r="F37" s="32">
        <f t="shared" si="6"/>
        <v>95674.634467110503</v>
      </c>
    </row>
    <row r="38" spans="2:6" s="24" customFormat="1" ht="12" customHeight="1">
      <c r="B38" s="29">
        <v>41030</v>
      </c>
      <c r="C38" s="30">
        <f t="shared" si="0"/>
        <v>644.30140148550856</v>
      </c>
      <c r="D38" s="31">
        <f t="shared" si="4"/>
        <v>478.37317233555251</v>
      </c>
      <c r="E38" s="31">
        <f t="shared" si="5"/>
        <v>165.92822914995605</v>
      </c>
      <c r="F38" s="32">
        <f t="shared" si="6"/>
        <v>95508.706237960549</v>
      </c>
    </row>
    <row r="39" spans="2:6" s="24" customFormat="1" ht="12" customHeight="1">
      <c r="B39" s="29">
        <v>41061</v>
      </c>
      <c r="C39" s="30">
        <f t="shared" si="0"/>
        <v>644.30140148550856</v>
      </c>
      <c r="D39" s="31">
        <f t="shared" si="4"/>
        <v>477.54353118980271</v>
      </c>
      <c r="E39" s="31">
        <f t="shared" si="5"/>
        <v>166.75787029570586</v>
      </c>
      <c r="F39" s="32">
        <f t="shared" si="6"/>
        <v>95341.948367664838</v>
      </c>
    </row>
    <row r="40" spans="2:6" s="24" customFormat="1" ht="12" customHeight="1">
      <c r="B40" s="29">
        <v>41091</v>
      </c>
      <c r="C40" s="30">
        <f t="shared" si="0"/>
        <v>644.30140148550856</v>
      </c>
      <c r="D40" s="31">
        <f t="shared" si="4"/>
        <v>476.70974183832413</v>
      </c>
      <c r="E40" s="31">
        <f t="shared" si="5"/>
        <v>167.59165964718443</v>
      </c>
      <c r="F40" s="32">
        <f t="shared" si="6"/>
        <v>95174.356708017658</v>
      </c>
    </row>
    <row r="41" spans="2:6" s="24" customFormat="1" ht="12" customHeight="1">
      <c r="B41" s="29">
        <v>41122</v>
      </c>
      <c r="C41" s="30">
        <f t="shared" si="0"/>
        <v>644.30140148550856</v>
      </c>
      <c r="D41" s="31">
        <f t="shared" si="4"/>
        <v>475.87178354008824</v>
      </c>
      <c r="E41" s="31">
        <f t="shared" si="5"/>
        <v>168.42961794542032</v>
      </c>
      <c r="F41" s="32">
        <f t="shared" si="6"/>
        <v>95005.927090072233</v>
      </c>
    </row>
    <row r="42" spans="2:6" s="24" customFormat="1" ht="12" customHeight="1">
      <c r="B42" s="29">
        <v>41153</v>
      </c>
      <c r="C42" s="30">
        <f t="shared" si="0"/>
        <v>644.30140148550856</v>
      </c>
      <c r="D42" s="31">
        <f t="shared" si="4"/>
        <v>475.02963545036118</v>
      </c>
      <c r="E42" s="31">
        <f t="shared" si="5"/>
        <v>169.27176603514738</v>
      </c>
      <c r="F42" s="32">
        <f t="shared" si="6"/>
        <v>94836.655324037085</v>
      </c>
    </row>
    <row r="43" spans="2:6" s="24" customFormat="1" ht="12" customHeight="1">
      <c r="B43" s="29">
        <v>41183</v>
      </c>
      <c r="C43" s="30">
        <f t="shared" si="0"/>
        <v>644.30140148550856</v>
      </c>
      <c r="D43" s="31">
        <f t="shared" si="4"/>
        <v>474.18327662018538</v>
      </c>
      <c r="E43" s="31">
        <f t="shared" si="5"/>
        <v>170.11812486532318</v>
      </c>
      <c r="F43" s="32">
        <f t="shared" si="6"/>
        <v>94666.537199171755</v>
      </c>
    </row>
    <row r="44" spans="2:6" s="24" customFormat="1" ht="12" customHeight="1">
      <c r="B44" s="29">
        <v>41214</v>
      </c>
      <c r="C44" s="30">
        <f t="shared" si="0"/>
        <v>644.30140148550856</v>
      </c>
      <c r="D44" s="31">
        <f t="shared" si="4"/>
        <v>473.33268599585875</v>
      </c>
      <c r="E44" s="31">
        <f t="shared" si="5"/>
        <v>170.96871548964981</v>
      </c>
      <c r="F44" s="32">
        <f t="shared" si="6"/>
        <v>94495.568483682102</v>
      </c>
    </row>
    <row r="45" spans="2:6" s="24" customFormat="1" ht="12" customHeight="1">
      <c r="B45" s="29">
        <v>41244</v>
      </c>
      <c r="C45" s="30">
        <f t="shared" si="0"/>
        <v>644.30140148550856</v>
      </c>
      <c r="D45" s="31">
        <f t="shared" si="4"/>
        <v>472.47784241841049</v>
      </c>
      <c r="E45" s="31">
        <f t="shared" si="5"/>
        <v>171.82355906709807</v>
      </c>
      <c r="F45" s="32">
        <f t="shared" si="6"/>
        <v>94323.744924615006</v>
      </c>
    </row>
    <row r="46" spans="2:6" s="24" customFormat="1" ht="12" customHeight="1">
      <c r="B46" s="29">
        <v>41275</v>
      </c>
      <c r="C46" s="30">
        <f t="shared" si="0"/>
        <v>644.30140148550856</v>
      </c>
      <c r="D46" s="31">
        <f t="shared" si="4"/>
        <v>471.61872462307502</v>
      </c>
      <c r="E46" s="31">
        <f t="shared" si="5"/>
        <v>172.68267686243354</v>
      </c>
      <c r="F46" s="32">
        <f t="shared" si="6"/>
        <v>94151.062247752576</v>
      </c>
    </row>
    <row r="47" spans="2:6" s="24" customFormat="1" ht="12" customHeight="1">
      <c r="B47" s="29">
        <v>41306</v>
      </c>
      <c r="C47" s="30">
        <f t="shared" si="0"/>
        <v>644.30140148550856</v>
      </c>
      <c r="D47" s="31">
        <f t="shared" si="4"/>
        <v>470.75531123876289</v>
      </c>
      <c r="E47" s="31">
        <f t="shared" si="5"/>
        <v>173.54609024674568</v>
      </c>
      <c r="F47" s="32">
        <f t="shared" si="6"/>
        <v>93977.51615750583</v>
      </c>
    </row>
    <row r="48" spans="2:6" s="24" customFormat="1" ht="12" customHeight="1">
      <c r="B48" s="29">
        <v>41334</v>
      </c>
      <c r="C48" s="30">
        <f t="shared" si="0"/>
        <v>644.30140148550856</v>
      </c>
      <c r="D48" s="31">
        <f t="shared" si="4"/>
        <v>469.88758078752909</v>
      </c>
      <c r="E48" s="31">
        <f t="shared" si="5"/>
        <v>174.41382069797947</v>
      </c>
      <c r="F48" s="32">
        <f t="shared" si="6"/>
        <v>93803.102336807846</v>
      </c>
    </row>
    <row r="49" spans="2:6" s="24" customFormat="1" ht="12" customHeight="1">
      <c r="B49" s="29">
        <v>41365</v>
      </c>
      <c r="C49" s="30">
        <f t="shared" si="0"/>
        <v>644.30140148550856</v>
      </c>
      <c r="D49" s="31">
        <f t="shared" si="4"/>
        <v>469.01551168403921</v>
      </c>
      <c r="E49" s="31">
        <f t="shared" si="5"/>
        <v>175.28588980146935</v>
      </c>
      <c r="F49" s="32">
        <f t="shared" si="6"/>
        <v>93627.816447006378</v>
      </c>
    </row>
    <row r="50" spans="2:6" s="24" customFormat="1" ht="12" customHeight="1">
      <c r="B50" s="29">
        <v>41395</v>
      </c>
      <c r="C50" s="30">
        <f t="shared" si="0"/>
        <v>644.30140148550856</v>
      </c>
      <c r="D50" s="31">
        <f t="shared" si="4"/>
        <v>468.13908223503182</v>
      </c>
      <c r="E50" s="31">
        <f t="shared" si="5"/>
        <v>176.16231925047674</v>
      </c>
      <c r="F50" s="32">
        <f t="shared" si="6"/>
        <v>93451.654127755901</v>
      </c>
    </row>
    <row r="51" spans="2:6" s="24" customFormat="1" ht="12" customHeight="1">
      <c r="B51" s="29">
        <v>41426</v>
      </c>
      <c r="C51" s="30">
        <f t="shared" si="0"/>
        <v>644.30140148550856</v>
      </c>
      <c r="D51" s="31">
        <f t="shared" si="4"/>
        <v>467.25827063877949</v>
      </c>
      <c r="E51" s="31">
        <f t="shared" si="5"/>
        <v>177.04313084672907</v>
      </c>
      <c r="F51" s="32">
        <f t="shared" si="6"/>
        <v>93274.610996909178</v>
      </c>
    </row>
    <row r="52" spans="2:6" s="24" customFormat="1" ht="12" customHeight="1">
      <c r="B52" s="29">
        <v>41456</v>
      </c>
      <c r="C52" s="30">
        <f t="shared" si="0"/>
        <v>644.30140148550856</v>
      </c>
      <c r="D52" s="31">
        <f t="shared" si="4"/>
        <v>466.37305498454589</v>
      </c>
      <c r="E52" s="31">
        <f t="shared" si="5"/>
        <v>177.92834650096268</v>
      </c>
      <c r="F52" s="32">
        <f t="shared" si="6"/>
        <v>93096.682650408213</v>
      </c>
    </row>
    <row r="53" spans="2:6" s="24" customFormat="1" ht="12" customHeight="1">
      <c r="B53" s="29">
        <v>41487</v>
      </c>
      <c r="C53" s="30">
        <f t="shared" si="0"/>
        <v>644.30140148550856</v>
      </c>
      <c r="D53" s="31">
        <f t="shared" si="4"/>
        <v>465.48341325204109</v>
      </c>
      <c r="E53" s="31">
        <f t="shared" si="5"/>
        <v>178.81798823346747</v>
      </c>
      <c r="F53" s="32">
        <f t="shared" si="6"/>
        <v>92917.864662174747</v>
      </c>
    </row>
    <row r="54" spans="2:6" s="24" customFormat="1" ht="12" customHeight="1">
      <c r="B54" s="29">
        <v>41518</v>
      </c>
      <c r="C54" s="30">
        <f t="shared" si="0"/>
        <v>644.30140148550856</v>
      </c>
      <c r="D54" s="31">
        <f t="shared" si="4"/>
        <v>464.58932331087368</v>
      </c>
      <c r="E54" s="31">
        <f t="shared" si="5"/>
        <v>179.71207817463488</v>
      </c>
      <c r="F54" s="32">
        <f t="shared" si="6"/>
        <v>92738.152584000112</v>
      </c>
    </row>
    <row r="55" spans="2:6" s="24" customFormat="1" ht="12" customHeight="1">
      <c r="B55" s="29">
        <v>41548</v>
      </c>
      <c r="C55" s="30">
        <f t="shared" si="0"/>
        <v>644.30140148550856</v>
      </c>
      <c r="D55" s="31">
        <f t="shared" si="4"/>
        <v>463.69076292000051</v>
      </c>
      <c r="E55" s="31">
        <f t="shared" si="5"/>
        <v>180.61063856550805</v>
      </c>
      <c r="F55" s="32">
        <f t="shared" si="6"/>
        <v>92557.541945434597</v>
      </c>
    </row>
    <row r="56" spans="2:6" s="24" customFormat="1" ht="12" customHeight="1">
      <c r="B56" s="29">
        <v>41579</v>
      </c>
      <c r="C56" s="30">
        <f t="shared" si="0"/>
        <v>644.30140148550856</v>
      </c>
      <c r="D56" s="31">
        <f t="shared" si="4"/>
        <v>462.78770972717297</v>
      </c>
      <c r="E56" s="31">
        <f t="shared" si="5"/>
        <v>181.5136917583356</v>
      </c>
      <c r="F56" s="32">
        <f t="shared" si="6"/>
        <v>92376.028253676268</v>
      </c>
    </row>
    <row r="57" spans="2:6" s="24" customFormat="1" ht="12" customHeight="1">
      <c r="B57" s="29">
        <v>41609</v>
      </c>
      <c r="C57" s="30">
        <f t="shared" si="0"/>
        <v>644.30140148550856</v>
      </c>
      <c r="D57" s="31">
        <f t="shared" si="4"/>
        <v>461.88014126838129</v>
      </c>
      <c r="E57" s="31">
        <f t="shared" si="5"/>
        <v>182.42126021712727</v>
      </c>
      <c r="F57" s="32">
        <f t="shared" si="6"/>
        <v>92193.606993459136</v>
      </c>
    </row>
    <row r="58" spans="2:6" s="24" customFormat="1" ht="12" customHeight="1">
      <c r="B58" s="29">
        <v>41640</v>
      </c>
      <c r="C58" s="30">
        <f t="shared" si="0"/>
        <v>644.30140148550856</v>
      </c>
      <c r="D58" s="31">
        <f t="shared" si="4"/>
        <v>460.96803496729564</v>
      </c>
      <c r="E58" s="31">
        <f t="shared" si="5"/>
        <v>183.33336651821293</v>
      </c>
      <c r="F58" s="32">
        <f t="shared" si="6"/>
        <v>92010.273626940922</v>
      </c>
    </row>
    <row r="59" spans="2:6" s="24" customFormat="1" ht="12" customHeight="1">
      <c r="B59" s="29">
        <v>41671</v>
      </c>
      <c r="C59" s="30">
        <f t="shared" si="0"/>
        <v>644.30140148550856</v>
      </c>
      <c r="D59" s="31">
        <f t="shared" si="4"/>
        <v>460.05136813470455</v>
      </c>
      <c r="E59" s="31">
        <f t="shared" si="5"/>
        <v>184.25003335080402</v>
      </c>
      <c r="F59" s="32">
        <f t="shared" si="6"/>
        <v>91826.023593590115</v>
      </c>
    </row>
    <row r="60" spans="2:6" s="24" customFormat="1" ht="12" customHeight="1">
      <c r="B60" s="29">
        <v>41699</v>
      </c>
      <c r="C60" s="30">
        <f t="shared" si="0"/>
        <v>644.30140148550856</v>
      </c>
      <c r="D60" s="31">
        <f t="shared" si="4"/>
        <v>459.13011796795058</v>
      </c>
      <c r="E60" s="31">
        <f t="shared" si="5"/>
        <v>185.17128351755798</v>
      </c>
      <c r="F60" s="32">
        <f t="shared" si="6"/>
        <v>91640.852310072558</v>
      </c>
    </row>
    <row r="61" spans="2:6" s="24" customFormat="1" ht="12" customHeight="1">
      <c r="B61" s="29">
        <v>41730</v>
      </c>
      <c r="C61" s="30">
        <f t="shared" si="0"/>
        <v>644.30140148550856</v>
      </c>
      <c r="D61" s="31">
        <f t="shared" si="4"/>
        <v>458.20426155036279</v>
      </c>
      <c r="E61" s="31">
        <f t="shared" si="5"/>
        <v>186.09713993514578</v>
      </c>
      <c r="F61" s="32">
        <f t="shared" si="6"/>
        <v>91454.755170137418</v>
      </c>
    </row>
    <row r="62" spans="2:6" s="24" customFormat="1" ht="12" customHeight="1">
      <c r="B62" s="29">
        <v>41760</v>
      </c>
      <c r="C62" s="30">
        <f t="shared" si="0"/>
        <v>644.30140148550856</v>
      </c>
      <c r="D62" s="31">
        <f t="shared" si="4"/>
        <v>457.27377585068706</v>
      </c>
      <c r="E62" s="31">
        <f t="shared" si="5"/>
        <v>187.0276256348215</v>
      </c>
      <c r="F62" s="32">
        <f t="shared" si="6"/>
        <v>91267.727544502603</v>
      </c>
    </row>
    <row r="63" spans="2:6" s="24" customFormat="1" ht="12" customHeight="1">
      <c r="B63" s="29">
        <v>41791</v>
      </c>
      <c r="C63" s="30">
        <f t="shared" si="0"/>
        <v>644.30140148550856</v>
      </c>
      <c r="D63" s="31">
        <f t="shared" si="4"/>
        <v>456.33863772251294</v>
      </c>
      <c r="E63" s="31">
        <f t="shared" si="5"/>
        <v>187.96276376299562</v>
      </c>
      <c r="F63" s="32">
        <f t="shared" si="6"/>
        <v>91079.764780739613</v>
      </c>
    </row>
    <row r="64" spans="2:6" s="24" customFormat="1" ht="12" customHeight="1">
      <c r="B64" s="29">
        <v>41821</v>
      </c>
      <c r="C64" s="30">
        <f t="shared" si="0"/>
        <v>644.30140148550856</v>
      </c>
      <c r="D64" s="31">
        <f t="shared" si="4"/>
        <v>455.39882390369803</v>
      </c>
      <c r="E64" s="31">
        <f t="shared" si="5"/>
        <v>188.90257758181053</v>
      </c>
      <c r="F64" s="32">
        <f t="shared" si="6"/>
        <v>90890.862203157798</v>
      </c>
    </row>
    <row r="65" spans="2:6" s="24" customFormat="1" ht="12" customHeight="1">
      <c r="B65" s="29">
        <v>41852</v>
      </c>
      <c r="C65" s="30">
        <f t="shared" si="0"/>
        <v>644.30140148550856</v>
      </c>
      <c r="D65" s="31">
        <f t="shared" si="4"/>
        <v>454.45431101578896</v>
      </c>
      <c r="E65" s="31">
        <f t="shared" si="5"/>
        <v>189.8470904697196</v>
      </c>
      <c r="F65" s="32">
        <f t="shared" si="6"/>
        <v>90701.015112688081</v>
      </c>
    </row>
    <row r="66" spans="2:6" s="24" customFormat="1" ht="12" customHeight="1">
      <c r="B66" s="29">
        <v>41883</v>
      </c>
      <c r="C66" s="30">
        <f t="shared" si="0"/>
        <v>644.30140148550856</v>
      </c>
      <c r="D66" s="31">
        <f t="shared" si="4"/>
        <v>453.50507556344041</v>
      </c>
      <c r="E66" s="31">
        <f t="shared" si="5"/>
        <v>190.79632592206815</v>
      </c>
      <c r="F66" s="32">
        <f t="shared" si="6"/>
        <v>90510.21878676601</v>
      </c>
    </row>
    <row r="67" spans="2:6" s="24" customFormat="1" ht="12" customHeight="1">
      <c r="B67" s="29">
        <v>41913</v>
      </c>
      <c r="C67" s="30">
        <f t="shared" si="0"/>
        <v>644.30140148550856</v>
      </c>
      <c r="D67" s="31">
        <f t="shared" ref="D67:D130" si="7">F66*$F$6/12</f>
        <v>452.55109393383003</v>
      </c>
      <c r="E67" s="31">
        <f t="shared" ref="E67:E130" si="8">C67-D67</f>
        <v>191.75030755167853</v>
      </c>
      <c r="F67" s="32">
        <f t="shared" ref="F67:F130" si="9">F66-E67</f>
        <v>90318.468479214338</v>
      </c>
    </row>
    <row r="68" spans="2:6" s="24" customFormat="1" ht="12" customHeight="1">
      <c r="B68" s="29">
        <v>41944</v>
      </c>
      <c r="C68" s="30">
        <f t="shared" si="0"/>
        <v>644.30140148550856</v>
      </c>
      <c r="D68" s="31">
        <f t="shared" si="7"/>
        <v>451.59234239607167</v>
      </c>
      <c r="E68" s="31">
        <f t="shared" si="8"/>
        <v>192.70905908943689</v>
      </c>
      <c r="F68" s="32">
        <f t="shared" si="9"/>
        <v>90125.759420124901</v>
      </c>
    </row>
    <row r="69" spans="2:6" s="24" customFormat="1" ht="12" customHeight="1">
      <c r="B69" s="29">
        <v>41974</v>
      </c>
      <c r="C69" s="30">
        <f t="shared" si="0"/>
        <v>644.30140148550856</v>
      </c>
      <c r="D69" s="31">
        <f t="shared" si="7"/>
        <v>450.62879710062452</v>
      </c>
      <c r="E69" s="31">
        <f t="shared" si="8"/>
        <v>193.67260438488404</v>
      </c>
      <c r="F69" s="32">
        <f t="shared" si="9"/>
        <v>89932.086815740011</v>
      </c>
    </row>
    <row r="70" spans="2:6" s="24" customFormat="1" ht="12" customHeight="1">
      <c r="B70" s="29">
        <v>42005</v>
      </c>
      <c r="C70" s="30">
        <f t="shared" si="0"/>
        <v>644.30140148550856</v>
      </c>
      <c r="D70" s="31">
        <f t="shared" si="7"/>
        <v>449.66043407870006</v>
      </c>
      <c r="E70" s="31">
        <f t="shared" si="8"/>
        <v>194.6409674068085</v>
      </c>
      <c r="F70" s="32">
        <f t="shared" si="9"/>
        <v>89737.445848333198</v>
      </c>
    </row>
    <row r="71" spans="2:6" s="24" customFormat="1" ht="12" customHeight="1">
      <c r="B71" s="29">
        <v>42036</v>
      </c>
      <c r="C71" s="30">
        <f t="shared" si="0"/>
        <v>644.30140148550856</v>
      </c>
      <c r="D71" s="31">
        <f t="shared" si="7"/>
        <v>448.68722924166599</v>
      </c>
      <c r="E71" s="31">
        <f t="shared" si="8"/>
        <v>195.61417224384257</v>
      </c>
      <c r="F71" s="32">
        <f t="shared" si="9"/>
        <v>89541.83167608935</v>
      </c>
    </row>
    <row r="72" spans="2:6" s="24" customFormat="1" ht="12" customHeight="1">
      <c r="B72" s="29">
        <v>42064</v>
      </c>
      <c r="C72" s="30">
        <f t="shared" si="0"/>
        <v>644.30140148550856</v>
      </c>
      <c r="D72" s="31">
        <f t="shared" si="7"/>
        <v>447.70915838044675</v>
      </c>
      <c r="E72" s="31">
        <f t="shared" si="8"/>
        <v>196.59224310506181</v>
      </c>
      <c r="F72" s="32">
        <f t="shared" si="9"/>
        <v>89345.239432984294</v>
      </c>
    </row>
    <row r="73" spans="2:6" s="24" customFormat="1" ht="12" customHeight="1">
      <c r="B73" s="29">
        <v>42095</v>
      </c>
      <c r="C73" s="30">
        <f t="shared" si="0"/>
        <v>644.30140148550856</v>
      </c>
      <c r="D73" s="31">
        <f t="shared" si="7"/>
        <v>446.72619716492142</v>
      </c>
      <c r="E73" s="31">
        <f t="shared" si="8"/>
        <v>197.57520432058715</v>
      </c>
      <c r="F73" s="32">
        <f t="shared" si="9"/>
        <v>89147.664228663707</v>
      </c>
    </row>
    <row r="74" spans="2:6" s="24" customFormat="1" ht="12" customHeight="1">
      <c r="B74" s="29">
        <v>42125</v>
      </c>
      <c r="C74" s="30">
        <f t="shared" si="0"/>
        <v>644.30140148550856</v>
      </c>
      <c r="D74" s="31">
        <f t="shared" si="7"/>
        <v>445.7383211433185</v>
      </c>
      <c r="E74" s="31">
        <f t="shared" si="8"/>
        <v>198.56308034219006</v>
      </c>
      <c r="F74" s="32">
        <f t="shared" si="9"/>
        <v>88949.101148321512</v>
      </c>
    </row>
    <row r="75" spans="2:6" s="24" customFormat="1" ht="12" customHeight="1">
      <c r="B75" s="29">
        <v>42156</v>
      </c>
      <c r="C75" s="30">
        <f t="shared" ref="C75:C138" si="10">$C$6</f>
        <v>644.30140148550856</v>
      </c>
      <c r="D75" s="31">
        <f t="shared" si="7"/>
        <v>444.74550574160753</v>
      </c>
      <c r="E75" s="31">
        <f t="shared" si="8"/>
        <v>199.55589574390103</v>
      </c>
      <c r="F75" s="32">
        <f t="shared" si="9"/>
        <v>88749.545252577605</v>
      </c>
    </row>
    <row r="76" spans="2:6" s="24" customFormat="1" ht="12" customHeight="1">
      <c r="B76" s="29">
        <v>42186</v>
      </c>
      <c r="C76" s="30">
        <f t="shared" si="10"/>
        <v>644.30140148550856</v>
      </c>
      <c r="D76" s="31">
        <f t="shared" si="7"/>
        <v>443.74772626288797</v>
      </c>
      <c r="E76" s="31">
        <f t="shared" si="8"/>
        <v>200.5536752226206</v>
      </c>
      <c r="F76" s="32">
        <f t="shared" si="9"/>
        <v>88548.991577354987</v>
      </c>
    </row>
    <row r="77" spans="2:6" s="24" customFormat="1" ht="12" customHeight="1">
      <c r="B77" s="29">
        <v>42217</v>
      </c>
      <c r="C77" s="30">
        <f t="shared" si="10"/>
        <v>644.30140148550856</v>
      </c>
      <c r="D77" s="31">
        <f t="shared" si="7"/>
        <v>442.74495788677496</v>
      </c>
      <c r="E77" s="31">
        <f t="shared" si="8"/>
        <v>201.55644359873361</v>
      </c>
      <c r="F77" s="32">
        <f t="shared" si="9"/>
        <v>88347.435133756255</v>
      </c>
    </row>
    <row r="78" spans="2:6" s="24" customFormat="1" ht="12" customHeight="1">
      <c r="B78" s="29">
        <v>42248</v>
      </c>
      <c r="C78" s="30">
        <f t="shared" si="10"/>
        <v>644.30140148550856</v>
      </c>
      <c r="D78" s="31">
        <f t="shared" si="7"/>
        <v>441.73717566878128</v>
      </c>
      <c r="E78" s="31">
        <f t="shared" si="8"/>
        <v>202.56422581672729</v>
      </c>
      <c r="F78" s="32">
        <f t="shared" si="9"/>
        <v>88144.870907939534</v>
      </c>
    </row>
    <row r="79" spans="2:6" s="24" customFormat="1" ht="12" customHeight="1">
      <c r="B79" s="29">
        <v>42278</v>
      </c>
      <c r="C79" s="30">
        <f t="shared" si="10"/>
        <v>644.30140148550856</v>
      </c>
      <c r="D79" s="31">
        <f t="shared" si="7"/>
        <v>440.72435453969769</v>
      </c>
      <c r="E79" s="31">
        <f t="shared" si="8"/>
        <v>203.57704694581088</v>
      </c>
      <c r="F79" s="32">
        <f t="shared" si="9"/>
        <v>87941.293860993726</v>
      </c>
    </row>
    <row r="80" spans="2:6" s="24" customFormat="1" ht="12" customHeight="1">
      <c r="B80" s="29">
        <v>42309</v>
      </c>
      <c r="C80" s="30">
        <f t="shared" si="10"/>
        <v>644.30140148550856</v>
      </c>
      <c r="D80" s="31">
        <f t="shared" si="7"/>
        <v>439.70646930496861</v>
      </c>
      <c r="E80" s="31">
        <f t="shared" si="8"/>
        <v>204.59493218053996</v>
      </c>
      <c r="F80" s="32">
        <f t="shared" si="9"/>
        <v>87736.698928813188</v>
      </c>
    </row>
    <row r="81" spans="2:6" s="24" customFormat="1" ht="12" customHeight="1">
      <c r="B81" s="29">
        <v>42339</v>
      </c>
      <c r="C81" s="30">
        <f t="shared" si="10"/>
        <v>644.30140148550856</v>
      </c>
      <c r="D81" s="31">
        <f t="shared" si="7"/>
        <v>438.68349464406589</v>
      </c>
      <c r="E81" s="31">
        <f t="shared" si="8"/>
        <v>205.61790684144268</v>
      </c>
      <c r="F81" s="32">
        <f t="shared" si="9"/>
        <v>87531.081021971739</v>
      </c>
    </row>
    <row r="82" spans="2:6" s="24" customFormat="1" ht="12" customHeight="1">
      <c r="B82" s="29">
        <v>42370</v>
      </c>
      <c r="C82" s="30">
        <f t="shared" si="10"/>
        <v>644.30140148550856</v>
      </c>
      <c r="D82" s="31">
        <f t="shared" si="7"/>
        <v>437.65540510985869</v>
      </c>
      <c r="E82" s="31">
        <f t="shared" si="8"/>
        <v>206.64599637564987</v>
      </c>
      <c r="F82" s="32">
        <f t="shared" si="9"/>
        <v>87324.435025596089</v>
      </c>
    </row>
    <row r="83" spans="2:6" s="24" customFormat="1" ht="12" customHeight="1">
      <c r="B83" s="29">
        <v>42401</v>
      </c>
      <c r="C83" s="30">
        <f t="shared" si="10"/>
        <v>644.30140148550856</v>
      </c>
      <c r="D83" s="31">
        <f t="shared" si="7"/>
        <v>436.62217512798043</v>
      </c>
      <c r="E83" s="31">
        <f t="shared" si="8"/>
        <v>207.67922635752814</v>
      </c>
      <c r="F83" s="32">
        <f t="shared" si="9"/>
        <v>87116.755799238555</v>
      </c>
    </row>
    <row r="84" spans="2:6" s="24" customFormat="1" ht="12" customHeight="1">
      <c r="B84" s="29">
        <v>42430</v>
      </c>
      <c r="C84" s="30">
        <f t="shared" si="10"/>
        <v>644.30140148550856</v>
      </c>
      <c r="D84" s="31">
        <f t="shared" si="7"/>
        <v>435.58377899619273</v>
      </c>
      <c r="E84" s="31">
        <f t="shared" si="8"/>
        <v>208.71762248931583</v>
      </c>
      <c r="F84" s="32">
        <f t="shared" si="9"/>
        <v>86908.038176749236</v>
      </c>
    </row>
    <row r="85" spans="2:6" s="24" customFormat="1" ht="12" customHeight="1">
      <c r="B85" s="29">
        <v>42461</v>
      </c>
      <c r="C85" s="30">
        <f t="shared" si="10"/>
        <v>644.30140148550856</v>
      </c>
      <c r="D85" s="31">
        <f t="shared" si="7"/>
        <v>434.54019088374616</v>
      </c>
      <c r="E85" s="31">
        <f t="shared" si="8"/>
        <v>209.7612106017624</v>
      </c>
      <c r="F85" s="32">
        <f t="shared" si="9"/>
        <v>86698.276966147474</v>
      </c>
    </row>
    <row r="86" spans="2:6" s="24" customFormat="1" ht="12" customHeight="1">
      <c r="B86" s="29">
        <v>42491</v>
      </c>
      <c r="C86" s="30">
        <f t="shared" si="10"/>
        <v>644.30140148550856</v>
      </c>
      <c r="D86" s="31">
        <f t="shared" si="7"/>
        <v>433.49138483073739</v>
      </c>
      <c r="E86" s="31">
        <f t="shared" si="8"/>
        <v>210.81001665477118</v>
      </c>
      <c r="F86" s="32">
        <f t="shared" si="9"/>
        <v>86487.466949492707</v>
      </c>
    </row>
    <row r="87" spans="2:6" s="24" customFormat="1" ht="12" customHeight="1">
      <c r="B87" s="29">
        <v>42522</v>
      </c>
      <c r="C87" s="30">
        <f t="shared" si="10"/>
        <v>644.30140148550856</v>
      </c>
      <c r="D87" s="31">
        <f t="shared" si="7"/>
        <v>432.43733474746347</v>
      </c>
      <c r="E87" s="31">
        <f t="shared" si="8"/>
        <v>211.8640667380451</v>
      </c>
      <c r="F87" s="32">
        <f t="shared" si="9"/>
        <v>86275.602882754669</v>
      </c>
    </row>
    <row r="88" spans="2:6" s="24" customFormat="1" ht="12" customHeight="1">
      <c r="B88" s="29">
        <v>42552</v>
      </c>
      <c r="C88" s="30">
        <f t="shared" si="10"/>
        <v>644.30140148550856</v>
      </c>
      <c r="D88" s="31">
        <f t="shared" si="7"/>
        <v>431.37801441377331</v>
      </c>
      <c r="E88" s="31">
        <f t="shared" si="8"/>
        <v>212.92338707173525</v>
      </c>
      <c r="F88" s="32">
        <f t="shared" si="9"/>
        <v>86062.67949568294</v>
      </c>
    </row>
    <row r="89" spans="2:6" s="24" customFormat="1" ht="12" customHeight="1">
      <c r="B89" s="29">
        <v>42583</v>
      </c>
      <c r="C89" s="30">
        <f t="shared" si="10"/>
        <v>644.30140148550856</v>
      </c>
      <c r="D89" s="31">
        <f t="shared" si="7"/>
        <v>430.31339747841463</v>
      </c>
      <c r="E89" s="31">
        <f t="shared" si="8"/>
        <v>213.98800400709393</v>
      </c>
      <c r="F89" s="32">
        <f t="shared" si="9"/>
        <v>85848.69149167584</v>
      </c>
    </row>
    <row r="90" spans="2:6" s="24" customFormat="1" ht="12" customHeight="1">
      <c r="B90" s="29">
        <v>42614</v>
      </c>
      <c r="C90" s="30">
        <f t="shared" si="10"/>
        <v>644.30140148550856</v>
      </c>
      <c r="D90" s="31">
        <f t="shared" si="7"/>
        <v>429.24345745837917</v>
      </c>
      <c r="E90" s="31">
        <f t="shared" si="8"/>
        <v>215.05794402712939</v>
      </c>
      <c r="F90" s="32">
        <f t="shared" si="9"/>
        <v>85633.633547648715</v>
      </c>
    </row>
    <row r="91" spans="2:6" s="24" customFormat="1" ht="12" customHeight="1">
      <c r="B91" s="29">
        <v>42644</v>
      </c>
      <c r="C91" s="30">
        <f t="shared" si="10"/>
        <v>644.30140148550856</v>
      </c>
      <c r="D91" s="31">
        <f t="shared" si="7"/>
        <v>428.16816773824354</v>
      </c>
      <c r="E91" s="31">
        <f t="shared" si="8"/>
        <v>216.13323374726502</v>
      </c>
      <c r="F91" s="32">
        <f t="shared" si="9"/>
        <v>85417.500313901444</v>
      </c>
    </row>
    <row r="92" spans="2:6" s="24" customFormat="1" ht="12" customHeight="1">
      <c r="B92" s="29">
        <v>42675</v>
      </c>
      <c r="C92" s="30">
        <f t="shared" si="10"/>
        <v>644.30140148550856</v>
      </c>
      <c r="D92" s="31">
        <f t="shared" si="7"/>
        <v>427.0875015695072</v>
      </c>
      <c r="E92" s="31">
        <f t="shared" si="8"/>
        <v>217.21389991600137</v>
      </c>
      <c r="F92" s="32">
        <f t="shared" si="9"/>
        <v>85200.28641398545</v>
      </c>
    </row>
    <row r="93" spans="2:6" s="24" customFormat="1" ht="12" customHeight="1">
      <c r="B93" s="29">
        <v>42705</v>
      </c>
      <c r="C93" s="30">
        <f t="shared" si="10"/>
        <v>644.30140148550856</v>
      </c>
      <c r="D93" s="31">
        <f t="shared" si="7"/>
        <v>426.0014320699272</v>
      </c>
      <c r="E93" s="31">
        <f t="shared" si="8"/>
        <v>218.29996941558136</v>
      </c>
      <c r="F93" s="32">
        <f t="shared" si="9"/>
        <v>84981.986444569862</v>
      </c>
    </row>
    <row r="94" spans="2:6" s="24" customFormat="1" ht="12" customHeight="1">
      <c r="B94" s="29">
        <v>42736</v>
      </c>
      <c r="C94" s="30">
        <f t="shared" si="10"/>
        <v>644.30140148550856</v>
      </c>
      <c r="D94" s="31">
        <f t="shared" si="7"/>
        <v>424.90993222284925</v>
      </c>
      <c r="E94" s="31">
        <f t="shared" si="8"/>
        <v>219.39146926265931</v>
      </c>
      <c r="F94" s="32">
        <f t="shared" si="9"/>
        <v>84762.594975307205</v>
      </c>
    </row>
    <row r="95" spans="2:6" s="24" customFormat="1" ht="12" customHeight="1">
      <c r="B95" s="29">
        <v>42767</v>
      </c>
      <c r="C95" s="30">
        <f t="shared" si="10"/>
        <v>644.30140148550856</v>
      </c>
      <c r="D95" s="31">
        <f t="shared" si="7"/>
        <v>423.81297487653597</v>
      </c>
      <c r="E95" s="31">
        <f t="shared" si="8"/>
        <v>220.48842660897259</v>
      </c>
      <c r="F95" s="32">
        <f t="shared" si="9"/>
        <v>84542.106548698226</v>
      </c>
    </row>
    <row r="96" spans="2:6" s="24" customFormat="1" ht="12" customHeight="1">
      <c r="B96" s="29">
        <v>42795</v>
      </c>
      <c r="C96" s="30">
        <f t="shared" si="10"/>
        <v>644.30140148550856</v>
      </c>
      <c r="D96" s="31">
        <f t="shared" si="7"/>
        <v>422.71053274349111</v>
      </c>
      <c r="E96" s="31">
        <f t="shared" si="8"/>
        <v>221.59086874201745</v>
      </c>
      <c r="F96" s="32">
        <f t="shared" si="9"/>
        <v>84320.51567995621</v>
      </c>
    </row>
    <row r="97" spans="2:6" s="24" customFormat="1" ht="12" customHeight="1">
      <c r="B97" s="29">
        <v>42826</v>
      </c>
      <c r="C97" s="30">
        <f t="shared" si="10"/>
        <v>644.30140148550856</v>
      </c>
      <c r="D97" s="31">
        <f t="shared" si="7"/>
        <v>421.60257839978107</v>
      </c>
      <c r="E97" s="31">
        <f t="shared" si="8"/>
        <v>222.6988230857275</v>
      </c>
      <c r="F97" s="32">
        <f t="shared" si="9"/>
        <v>84097.816856870486</v>
      </c>
    </row>
    <row r="98" spans="2:6" s="24" customFormat="1" ht="12" customHeight="1">
      <c r="B98" s="29">
        <v>42856</v>
      </c>
      <c r="C98" s="30">
        <f t="shared" si="10"/>
        <v>644.30140148550856</v>
      </c>
      <c r="D98" s="31">
        <f t="shared" si="7"/>
        <v>420.48908428435243</v>
      </c>
      <c r="E98" s="31">
        <f t="shared" si="8"/>
        <v>223.81231720115613</v>
      </c>
      <c r="F98" s="32">
        <f t="shared" si="9"/>
        <v>83874.004539669331</v>
      </c>
    </row>
    <row r="99" spans="2:6" s="24" customFormat="1" ht="12" customHeight="1">
      <c r="B99" s="29">
        <v>42887</v>
      </c>
      <c r="C99" s="30">
        <f t="shared" si="10"/>
        <v>644.30140148550856</v>
      </c>
      <c r="D99" s="31">
        <f t="shared" si="7"/>
        <v>419.37002269834665</v>
      </c>
      <c r="E99" s="31">
        <f t="shared" si="8"/>
        <v>224.93137878716192</v>
      </c>
      <c r="F99" s="32">
        <f t="shared" si="9"/>
        <v>83649.073160882166</v>
      </c>
    </row>
    <row r="100" spans="2:6" s="24" customFormat="1" ht="12" customHeight="1">
      <c r="B100" s="29">
        <v>42917</v>
      </c>
      <c r="C100" s="30">
        <f t="shared" si="10"/>
        <v>644.30140148550856</v>
      </c>
      <c r="D100" s="31">
        <f t="shared" si="7"/>
        <v>418.24536580441082</v>
      </c>
      <c r="E100" s="31">
        <f t="shared" si="8"/>
        <v>226.05603568109774</v>
      </c>
      <c r="F100" s="32">
        <f t="shared" si="9"/>
        <v>83423.017125201062</v>
      </c>
    </row>
    <row r="101" spans="2:6" s="24" customFormat="1" ht="12" customHeight="1">
      <c r="B101" s="29">
        <v>42948</v>
      </c>
      <c r="C101" s="30">
        <f t="shared" si="10"/>
        <v>644.30140148550856</v>
      </c>
      <c r="D101" s="31">
        <f t="shared" si="7"/>
        <v>417.11508562600528</v>
      </c>
      <c r="E101" s="31">
        <f t="shared" si="8"/>
        <v>227.18631585950328</v>
      </c>
      <c r="F101" s="32">
        <f t="shared" si="9"/>
        <v>83195.830809341554</v>
      </c>
    </row>
    <row r="102" spans="2:6" s="24" customFormat="1" ht="12" customHeight="1">
      <c r="B102" s="29">
        <v>42979</v>
      </c>
      <c r="C102" s="30">
        <f t="shared" si="10"/>
        <v>644.30140148550856</v>
      </c>
      <c r="D102" s="31">
        <f t="shared" si="7"/>
        <v>415.97915404670772</v>
      </c>
      <c r="E102" s="31">
        <f t="shared" si="8"/>
        <v>228.32224743880084</v>
      </c>
      <c r="F102" s="32">
        <f t="shared" si="9"/>
        <v>82967.508561902752</v>
      </c>
    </row>
    <row r="103" spans="2:6" s="24" customFormat="1" ht="12" customHeight="1">
      <c r="B103" s="29">
        <v>43009</v>
      </c>
      <c r="C103" s="30">
        <f t="shared" si="10"/>
        <v>644.30140148550856</v>
      </c>
      <c r="D103" s="31">
        <f t="shared" si="7"/>
        <v>414.83754280951376</v>
      </c>
      <c r="E103" s="31">
        <f t="shared" si="8"/>
        <v>229.4638586759948</v>
      </c>
      <c r="F103" s="32">
        <f t="shared" si="9"/>
        <v>82738.044703226755</v>
      </c>
    </row>
    <row r="104" spans="2:6" s="24" customFormat="1" ht="12" customHeight="1">
      <c r="B104" s="29">
        <v>43040</v>
      </c>
      <c r="C104" s="30">
        <f t="shared" si="10"/>
        <v>644.30140148550856</v>
      </c>
      <c r="D104" s="31">
        <f t="shared" si="7"/>
        <v>413.69022351613376</v>
      </c>
      <c r="E104" s="31">
        <f t="shared" si="8"/>
        <v>230.61117796937481</v>
      </c>
      <c r="F104" s="32">
        <f t="shared" si="9"/>
        <v>82507.43352525738</v>
      </c>
    </row>
    <row r="105" spans="2:6" s="24" customFormat="1" ht="12" customHeight="1">
      <c r="B105" s="29">
        <v>43070</v>
      </c>
      <c r="C105" s="30">
        <f t="shared" si="10"/>
        <v>644.30140148550856</v>
      </c>
      <c r="D105" s="31">
        <f t="shared" si="7"/>
        <v>412.53716762628687</v>
      </c>
      <c r="E105" s="31">
        <f t="shared" si="8"/>
        <v>231.76423385922169</v>
      </c>
      <c r="F105" s="32">
        <f t="shared" si="9"/>
        <v>82275.669291398153</v>
      </c>
    </row>
    <row r="106" spans="2:6" s="24" customFormat="1" ht="12" customHeight="1">
      <c r="B106" s="29">
        <v>43101</v>
      </c>
      <c r="C106" s="30">
        <f t="shared" si="10"/>
        <v>644.30140148550856</v>
      </c>
      <c r="D106" s="31">
        <f t="shared" si="7"/>
        <v>411.37834645699076</v>
      </c>
      <c r="E106" s="31">
        <f t="shared" si="8"/>
        <v>232.92305502851781</v>
      </c>
      <c r="F106" s="32">
        <f t="shared" si="9"/>
        <v>82042.74623636964</v>
      </c>
    </row>
    <row r="107" spans="2:6" s="24" customFormat="1" ht="12" customHeight="1">
      <c r="B107" s="29">
        <v>43132</v>
      </c>
      <c r="C107" s="30">
        <f t="shared" si="10"/>
        <v>644.30140148550856</v>
      </c>
      <c r="D107" s="31">
        <f t="shared" si="7"/>
        <v>410.21373118184823</v>
      </c>
      <c r="E107" s="31">
        <f t="shared" si="8"/>
        <v>234.08767030366033</v>
      </c>
      <c r="F107" s="32">
        <f t="shared" si="9"/>
        <v>81808.658566065977</v>
      </c>
    </row>
    <row r="108" spans="2:6" s="24" customFormat="1" ht="12" customHeight="1">
      <c r="B108" s="29">
        <v>43160</v>
      </c>
      <c r="C108" s="30">
        <f t="shared" si="10"/>
        <v>644.30140148550856</v>
      </c>
      <c r="D108" s="31">
        <f t="shared" si="7"/>
        <v>409.04329283032985</v>
      </c>
      <c r="E108" s="31">
        <f t="shared" si="8"/>
        <v>235.25810865517872</v>
      </c>
      <c r="F108" s="32">
        <f t="shared" si="9"/>
        <v>81573.400457410797</v>
      </c>
    </row>
    <row r="109" spans="2:6" s="24" customFormat="1" ht="12" customHeight="1">
      <c r="B109" s="29">
        <v>43191</v>
      </c>
      <c r="C109" s="30">
        <f t="shared" si="10"/>
        <v>644.30140148550856</v>
      </c>
      <c r="D109" s="31">
        <f t="shared" si="7"/>
        <v>407.86700228705399</v>
      </c>
      <c r="E109" s="31">
        <f t="shared" si="8"/>
        <v>236.43439919845457</v>
      </c>
      <c r="F109" s="32">
        <f t="shared" si="9"/>
        <v>81336.966058212347</v>
      </c>
    </row>
    <row r="110" spans="2:6" s="24" customFormat="1" ht="12" customHeight="1">
      <c r="B110" s="29">
        <v>43221</v>
      </c>
      <c r="C110" s="30">
        <f t="shared" si="10"/>
        <v>644.30140148550856</v>
      </c>
      <c r="D110" s="31">
        <f t="shared" si="7"/>
        <v>406.6848302910617</v>
      </c>
      <c r="E110" s="31">
        <f t="shared" si="8"/>
        <v>237.61657119444686</v>
      </c>
      <c r="F110" s="32">
        <f t="shared" si="9"/>
        <v>81099.349487017898</v>
      </c>
    </row>
    <row r="111" spans="2:6" s="24" customFormat="1" ht="12" customHeight="1">
      <c r="B111" s="29">
        <v>43252</v>
      </c>
      <c r="C111" s="30">
        <f t="shared" si="10"/>
        <v>644.30140148550856</v>
      </c>
      <c r="D111" s="31">
        <f t="shared" si="7"/>
        <v>405.49674743508945</v>
      </c>
      <c r="E111" s="31">
        <f t="shared" si="8"/>
        <v>238.80465405041912</v>
      </c>
      <c r="F111" s="32">
        <f t="shared" si="9"/>
        <v>80860.544832967484</v>
      </c>
    </row>
    <row r="112" spans="2:6" s="24" customFormat="1" ht="12" customHeight="1">
      <c r="B112" s="29">
        <v>43282</v>
      </c>
      <c r="C112" s="30">
        <f t="shared" si="10"/>
        <v>644.30140148550856</v>
      </c>
      <c r="D112" s="31">
        <f t="shared" si="7"/>
        <v>404.3027241648374</v>
      </c>
      <c r="E112" s="31">
        <f t="shared" si="8"/>
        <v>239.99867732067116</v>
      </c>
      <c r="F112" s="32">
        <f t="shared" si="9"/>
        <v>80620.546155646807</v>
      </c>
    </row>
    <row r="113" spans="2:6" s="24" customFormat="1" ht="12" customHeight="1">
      <c r="B113" s="29">
        <v>43313</v>
      </c>
      <c r="C113" s="30">
        <f t="shared" si="10"/>
        <v>644.30140148550856</v>
      </c>
      <c r="D113" s="31">
        <f t="shared" si="7"/>
        <v>403.10273077823399</v>
      </c>
      <c r="E113" s="31">
        <f t="shared" si="8"/>
        <v>241.19867070727457</v>
      </c>
      <c r="F113" s="32">
        <f t="shared" si="9"/>
        <v>80379.347484939528</v>
      </c>
    </row>
    <row r="114" spans="2:6" s="24" customFormat="1" ht="12" customHeight="1">
      <c r="B114" s="29">
        <v>43344</v>
      </c>
      <c r="C114" s="30">
        <f t="shared" si="10"/>
        <v>644.30140148550856</v>
      </c>
      <c r="D114" s="31">
        <f t="shared" si="7"/>
        <v>401.89673742469762</v>
      </c>
      <c r="E114" s="31">
        <f t="shared" si="8"/>
        <v>242.40466406081094</v>
      </c>
      <c r="F114" s="32">
        <f t="shared" si="9"/>
        <v>80136.942820878714</v>
      </c>
    </row>
    <row r="115" spans="2:6" s="24" customFormat="1" ht="12" customHeight="1">
      <c r="B115" s="29">
        <v>43374</v>
      </c>
      <c r="C115" s="30">
        <f t="shared" si="10"/>
        <v>644.30140148550856</v>
      </c>
      <c r="D115" s="31">
        <f t="shared" si="7"/>
        <v>400.68471410439355</v>
      </c>
      <c r="E115" s="31">
        <f t="shared" si="8"/>
        <v>243.61668738111501</v>
      </c>
      <c r="F115" s="32">
        <f t="shared" si="9"/>
        <v>79893.326133497598</v>
      </c>
    </row>
    <row r="116" spans="2:6" s="24" customFormat="1" ht="12" customHeight="1">
      <c r="B116" s="29">
        <v>43405</v>
      </c>
      <c r="C116" s="30">
        <f t="shared" si="10"/>
        <v>644.30140148550856</v>
      </c>
      <c r="D116" s="31">
        <f t="shared" si="7"/>
        <v>399.466630667488</v>
      </c>
      <c r="E116" s="31">
        <f t="shared" si="8"/>
        <v>244.83477081802056</v>
      </c>
      <c r="F116" s="32">
        <f t="shared" si="9"/>
        <v>79648.491362679575</v>
      </c>
    </row>
    <row r="117" spans="2:6" s="24" customFormat="1" ht="12" customHeight="1">
      <c r="B117" s="29">
        <v>43435</v>
      </c>
      <c r="C117" s="30">
        <f t="shared" si="10"/>
        <v>644.30140148550856</v>
      </c>
      <c r="D117" s="31">
        <f t="shared" si="7"/>
        <v>398.24245681339789</v>
      </c>
      <c r="E117" s="31">
        <f t="shared" si="8"/>
        <v>246.05894467211067</v>
      </c>
      <c r="F117" s="32">
        <f t="shared" si="9"/>
        <v>79402.432418007462</v>
      </c>
    </row>
    <row r="118" spans="2:6" s="24" customFormat="1" ht="12" customHeight="1">
      <c r="B118" s="29">
        <v>43466</v>
      </c>
      <c r="C118" s="30">
        <f t="shared" si="10"/>
        <v>644.30140148550856</v>
      </c>
      <c r="D118" s="31">
        <f t="shared" si="7"/>
        <v>397.01216209003729</v>
      </c>
      <c r="E118" s="31">
        <f t="shared" si="8"/>
        <v>247.28923939547127</v>
      </c>
      <c r="F118" s="32">
        <f t="shared" si="9"/>
        <v>79155.143178611994</v>
      </c>
    </row>
    <row r="119" spans="2:6" s="24" customFormat="1" ht="12" customHeight="1">
      <c r="B119" s="29">
        <v>43497</v>
      </c>
      <c r="C119" s="30">
        <f t="shared" si="10"/>
        <v>644.30140148550856</v>
      </c>
      <c r="D119" s="31">
        <f t="shared" si="7"/>
        <v>395.77571589305995</v>
      </c>
      <c r="E119" s="31">
        <f t="shared" si="8"/>
        <v>248.52568559244861</v>
      </c>
      <c r="F119" s="32">
        <f t="shared" si="9"/>
        <v>78906.617493019541</v>
      </c>
    </row>
    <row r="120" spans="2:6" s="24" customFormat="1" ht="12" customHeight="1">
      <c r="B120" s="29">
        <v>43525</v>
      </c>
      <c r="C120" s="30">
        <f t="shared" si="10"/>
        <v>644.30140148550856</v>
      </c>
      <c r="D120" s="31">
        <f t="shared" si="7"/>
        <v>394.53308746509771</v>
      </c>
      <c r="E120" s="31">
        <f t="shared" si="8"/>
        <v>249.76831402041086</v>
      </c>
      <c r="F120" s="32">
        <f t="shared" si="9"/>
        <v>78656.849178999124</v>
      </c>
    </row>
    <row r="121" spans="2:6" s="24" customFormat="1" ht="12" customHeight="1">
      <c r="B121" s="29">
        <v>43556</v>
      </c>
      <c r="C121" s="30">
        <f t="shared" si="10"/>
        <v>644.30140148550856</v>
      </c>
      <c r="D121" s="31">
        <f t="shared" si="7"/>
        <v>393.28424589499559</v>
      </c>
      <c r="E121" s="31">
        <f t="shared" si="8"/>
        <v>251.01715559051297</v>
      </c>
      <c r="F121" s="32">
        <f t="shared" si="9"/>
        <v>78405.832023408613</v>
      </c>
    </row>
    <row r="122" spans="2:6" s="24" customFormat="1" ht="12" customHeight="1">
      <c r="B122" s="29">
        <v>43586</v>
      </c>
      <c r="C122" s="30">
        <f t="shared" si="10"/>
        <v>644.30140148550856</v>
      </c>
      <c r="D122" s="31">
        <f t="shared" si="7"/>
        <v>392.02916011704309</v>
      </c>
      <c r="E122" s="31">
        <f t="shared" si="8"/>
        <v>252.27224136846547</v>
      </c>
      <c r="F122" s="32">
        <f t="shared" si="9"/>
        <v>78153.559782040145</v>
      </c>
    </row>
    <row r="123" spans="2:6" s="24" customFormat="1" ht="12" customHeight="1">
      <c r="B123" s="29">
        <v>43617</v>
      </c>
      <c r="C123" s="30">
        <f t="shared" si="10"/>
        <v>644.30140148550856</v>
      </c>
      <c r="D123" s="31">
        <f t="shared" si="7"/>
        <v>390.76779891020072</v>
      </c>
      <c r="E123" s="31">
        <f t="shared" si="8"/>
        <v>253.53360257530784</v>
      </c>
      <c r="F123" s="32">
        <f t="shared" si="9"/>
        <v>77900.02617946484</v>
      </c>
    </row>
    <row r="124" spans="2:6" s="24" customFormat="1" ht="12" customHeight="1">
      <c r="B124" s="29">
        <v>43647</v>
      </c>
      <c r="C124" s="30">
        <f t="shared" si="10"/>
        <v>644.30140148550856</v>
      </c>
      <c r="D124" s="31">
        <f t="shared" si="7"/>
        <v>389.5001308973242</v>
      </c>
      <c r="E124" s="31">
        <f t="shared" si="8"/>
        <v>254.80127058818437</v>
      </c>
      <c r="F124" s="32">
        <f t="shared" si="9"/>
        <v>77645.224908876655</v>
      </c>
    </row>
    <row r="125" spans="2:6" s="24" customFormat="1" ht="12" customHeight="1">
      <c r="B125" s="29">
        <v>43678</v>
      </c>
      <c r="C125" s="30">
        <f t="shared" si="10"/>
        <v>644.30140148550856</v>
      </c>
      <c r="D125" s="31">
        <f t="shared" si="7"/>
        <v>388.22612454438325</v>
      </c>
      <c r="E125" s="31">
        <f t="shared" si="8"/>
        <v>256.07527694112531</v>
      </c>
      <c r="F125" s="32">
        <f t="shared" si="9"/>
        <v>77389.149631935536</v>
      </c>
    </row>
    <row r="126" spans="2:6" s="24" customFormat="1" ht="12" customHeight="1">
      <c r="B126" s="29">
        <v>43709</v>
      </c>
      <c r="C126" s="30">
        <f t="shared" si="10"/>
        <v>644.30140148550856</v>
      </c>
      <c r="D126" s="31">
        <f t="shared" si="7"/>
        <v>386.94574815967763</v>
      </c>
      <c r="E126" s="31">
        <f t="shared" si="8"/>
        <v>257.35565332583093</v>
      </c>
      <c r="F126" s="32">
        <f t="shared" si="9"/>
        <v>77131.793978609698</v>
      </c>
    </row>
    <row r="127" spans="2:6" s="24" customFormat="1" ht="12" customHeight="1">
      <c r="B127" s="29">
        <v>43739</v>
      </c>
      <c r="C127" s="30">
        <f t="shared" si="10"/>
        <v>644.30140148550856</v>
      </c>
      <c r="D127" s="31">
        <f t="shared" si="7"/>
        <v>385.65896989304844</v>
      </c>
      <c r="E127" s="31">
        <f t="shared" si="8"/>
        <v>258.64243159246013</v>
      </c>
      <c r="F127" s="32">
        <f t="shared" si="9"/>
        <v>76873.151547017231</v>
      </c>
    </row>
    <row r="128" spans="2:6" s="24" customFormat="1" ht="12" customHeight="1">
      <c r="B128" s="29">
        <v>43770</v>
      </c>
      <c r="C128" s="30">
        <f t="shared" si="10"/>
        <v>644.30140148550856</v>
      </c>
      <c r="D128" s="31">
        <f t="shared" si="7"/>
        <v>384.36575773508616</v>
      </c>
      <c r="E128" s="31">
        <f t="shared" si="8"/>
        <v>259.9356437504224</v>
      </c>
      <c r="F128" s="32">
        <f t="shared" si="9"/>
        <v>76613.215903266813</v>
      </c>
    </row>
    <row r="129" spans="2:6" s="24" customFormat="1" ht="12" customHeight="1">
      <c r="B129" s="29">
        <v>43800</v>
      </c>
      <c r="C129" s="30">
        <f t="shared" si="10"/>
        <v>644.30140148550856</v>
      </c>
      <c r="D129" s="31">
        <f t="shared" si="7"/>
        <v>383.06607951633401</v>
      </c>
      <c r="E129" s="31">
        <f t="shared" si="8"/>
        <v>261.23532196917455</v>
      </c>
      <c r="F129" s="32">
        <f t="shared" si="9"/>
        <v>76351.980581297641</v>
      </c>
    </row>
    <row r="130" spans="2:6" s="24" customFormat="1" ht="12" customHeight="1">
      <c r="B130" s="29">
        <v>43831</v>
      </c>
      <c r="C130" s="30">
        <f t="shared" si="10"/>
        <v>644.30140148550856</v>
      </c>
      <c r="D130" s="31">
        <f t="shared" si="7"/>
        <v>381.75990290648821</v>
      </c>
      <c r="E130" s="31">
        <f t="shared" si="8"/>
        <v>262.54149857902036</v>
      </c>
      <c r="F130" s="32">
        <f t="shared" si="9"/>
        <v>76089.439082718614</v>
      </c>
    </row>
    <row r="131" spans="2:6" s="24" customFormat="1" ht="12" customHeight="1">
      <c r="B131" s="29">
        <v>43862</v>
      </c>
      <c r="C131" s="30">
        <f t="shared" si="10"/>
        <v>644.30140148550856</v>
      </c>
      <c r="D131" s="31">
        <f t="shared" ref="D131:D194" si="11">F130*$F$6/12</f>
        <v>380.44719541359308</v>
      </c>
      <c r="E131" s="31">
        <f t="shared" ref="E131:E194" si="12">C131-D131</f>
        <v>263.85420607191548</v>
      </c>
      <c r="F131" s="32">
        <f t="shared" ref="F131:F194" si="13">F130-E131</f>
        <v>75825.584876646695</v>
      </c>
    </row>
    <row r="132" spans="2:6" s="24" customFormat="1" ht="12" customHeight="1">
      <c r="B132" s="29">
        <v>43891</v>
      </c>
      <c r="C132" s="30">
        <f t="shared" si="10"/>
        <v>644.30140148550856</v>
      </c>
      <c r="D132" s="31">
        <f t="shared" si="11"/>
        <v>379.12792438323345</v>
      </c>
      <c r="E132" s="31">
        <f t="shared" si="12"/>
        <v>265.17347710227511</v>
      </c>
      <c r="F132" s="32">
        <f t="shared" si="13"/>
        <v>75560.41139954442</v>
      </c>
    </row>
    <row r="133" spans="2:6" s="24" customFormat="1" ht="12" customHeight="1">
      <c r="B133" s="29">
        <v>43922</v>
      </c>
      <c r="C133" s="30">
        <f t="shared" si="10"/>
        <v>644.30140148550856</v>
      </c>
      <c r="D133" s="31">
        <f t="shared" si="11"/>
        <v>377.8020569977221</v>
      </c>
      <c r="E133" s="31">
        <f t="shared" si="12"/>
        <v>266.49934448778646</v>
      </c>
      <c r="F133" s="32">
        <f t="shared" si="13"/>
        <v>75293.912055056629</v>
      </c>
    </row>
    <row r="134" spans="2:6" s="24" customFormat="1" ht="12" customHeight="1">
      <c r="B134" s="29">
        <v>43952</v>
      </c>
      <c r="C134" s="30">
        <f t="shared" si="10"/>
        <v>644.30140148550856</v>
      </c>
      <c r="D134" s="31">
        <f t="shared" si="11"/>
        <v>376.46956027528313</v>
      </c>
      <c r="E134" s="31">
        <f t="shared" si="12"/>
        <v>267.83184121022543</v>
      </c>
      <c r="F134" s="32">
        <f t="shared" si="13"/>
        <v>75026.080213846406</v>
      </c>
    </row>
    <row r="135" spans="2:6" s="24" customFormat="1" ht="12" customHeight="1">
      <c r="B135" s="29">
        <v>43983</v>
      </c>
      <c r="C135" s="30">
        <f t="shared" si="10"/>
        <v>644.30140148550856</v>
      </c>
      <c r="D135" s="31">
        <f t="shared" si="11"/>
        <v>375.13040106923199</v>
      </c>
      <c r="E135" s="31">
        <f t="shared" si="12"/>
        <v>269.17100041627657</v>
      </c>
      <c r="F135" s="32">
        <f t="shared" si="13"/>
        <v>74756.909213430132</v>
      </c>
    </row>
    <row r="136" spans="2:6" s="24" customFormat="1" ht="12" customHeight="1">
      <c r="B136" s="29">
        <v>44013</v>
      </c>
      <c r="C136" s="30">
        <f t="shared" si="10"/>
        <v>644.30140148550856</v>
      </c>
      <c r="D136" s="31">
        <f t="shared" si="11"/>
        <v>373.78454606715064</v>
      </c>
      <c r="E136" s="31">
        <f t="shared" si="12"/>
        <v>270.51685541835792</v>
      </c>
      <c r="F136" s="32">
        <f t="shared" si="13"/>
        <v>74486.39235801177</v>
      </c>
    </row>
    <row r="137" spans="2:6" s="24" customFormat="1" ht="12" customHeight="1">
      <c r="B137" s="29">
        <v>44044</v>
      </c>
      <c r="C137" s="30">
        <f t="shared" si="10"/>
        <v>644.30140148550856</v>
      </c>
      <c r="D137" s="31">
        <f t="shared" si="11"/>
        <v>372.43196179005878</v>
      </c>
      <c r="E137" s="31">
        <f t="shared" si="12"/>
        <v>271.86943969544978</v>
      </c>
      <c r="F137" s="32">
        <f t="shared" si="13"/>
        <v>74214.522918316317</v>
      </c>
    </row>
    <row r="138" spans="2:6" s="24" customFormat="1" ht="12" customHeight="1">
      <c r="B138" s="29">
        <v>44075</v>
      </c>
      <c r="C138" s="30">
        <f t="shared" si="10"/>
        <v>644.30140148550856</v>
      </c>
      <c r="D138" s="31">
        <f t="shared" si="11"/>
        <v>371.07261459158161</v>
      </c>
      <c r="E138" s="31">
        <f t="shared" si="12"/>
        <v>273.22878689392695</v>
      </c>
      <c r="F138" s="32">
        <f t="shared" si="13"/>
        <v>73941.294131422386</v>
      </c>
    </row>
    <row r="139" spans="2:6" s="24" customFormat="1" ht="12" customHeight="1">
      <c r="B139" s="29">
        <v>44105</v>
      </c>
      <c r="C139" s="30">
        <f t="shared" ref="C139:C202" si="14">$C$6</f>
        <v>644.30140148550856</v>
      </c>
      <c r="D139" s="31">
        <f t="shared" si="11"/>
        <v>369.70647065711188</v>
      </c>
      <c r="E139" s="31">
        <f t="shared" si="12"/>
        <v>274.59493082839668</v>
      </c>
      <c r="F139" s="32">
        <f t="shared" si="13"/>
        <v>73666.699200593983</v>
      </c>
    </row>
    <row r="140" spans="2:6" s="24" customFormat="1" ht="12" customHeight="1">
      <c r="B140" s="29">
        <v>44136</v>
      </c>
      <c r="C140" s="30">
        <f t="shared" si="14"/>
        <v>644.30140148550856</v>
      </c>
      <c r="D140" s="31">
        <f t="shared" si="11"/>
        <v>368.33349600296992</v>
      </c>
      <c r="E140" s="31">
        <f t="shared" si="12"/>
        <v>275.96790548253864</v>
      </c>
      <c r="F140" s="32">
        <f t="shared" si="13"/>
        <v>73390.731295111444</v>
      </c>
    </row>
    <row r="141" spans="2:6" s="24" customFormat="1" ht="12" customHeight="1">
      <c r="B141" s="29">
        <v>44166</v>
      </c>
      <c r="C141" s="30">
        <f t="shared" si="14"/>
        <v>644.30140148550856</v>
      </c>
      <c r="D141" s="31">
        <f t="shared" si="11"/>
        <v>366.95365647555718</v>
      </c>
      <c r="E141" s="31">
        <f t="shared" si="12"/>
        <v>277.34774500995138</v>
      </c>
      <c r="F141" s="32">
        <f t="shared" si="13"/>
        <v>73113.383550101498</v>
      </c>
    </row>
    <row r="142" spans="2:6" s="24" customFormat="1" ht="12" customHeight="1">
      <c r="B142" s="29">
        <v>44197</v>
      </c>
      <c r="C142" s="30">
        <f t="shared" si="14"/>
        <v>644.30140148550856</v>
      </c>
      <c r="D142" s="31">
        <f t="shared" si="11"/>
        <v>365.56691775050746</v>
      </c>
      <c r="E142" s="31">
        <f t="shared" si="12"/>
        <v>278.73448373500111</v>
      </c>
      <c r="F142" s="32">
        <f t="shared" si="13"/>
        <v>72834.649066366503</v>
      </c>
    </row>
    <row r="143" spans="2:6" s="24" customFormat="1" ht="12" customHeight="1">
      <c r="B143" s="29">
        <v>44228</v>
      </c>
      <c r="C143" s="30">
        <f t="shared" si="14"/>
        <v>644.30140148550856</v>
      </c>
      <c r="D143" s="31">
        <f t="shared" si="11"/>
        <v>364.1732453318325</v>
      </c>
      <c r="E143" s="31">
        <f t="shared" si="12"/>
        <v>280.12815615367606</v>
      </c>
      <c r="F143" s="32">
        <f t="shared" si="13"/>
        <v>72554.520910212828</v>
      </c>
    </row>
    <row r="144" spans="2:6" s="24" customFormat="1" ht="12" customHeight="1">
      <c r="B144" s="29">
        <v>44256</v>
      </c>
      <c r="C144" s="30">
        <f t="shared" si="14"/>
        <v>644.30140148550856</v>
      </c>
      <c r="D144" s="31">
        <f t="shared" si="11"/>
        <v>362.77260455106415</v>
      </c>
      <c r="E144" s="31">
        <f t="shared" si="12"/>
        <v>281.52879693444442</v>
      </c>
      <c r="F144" s="32">
        <f t="shared" si="13"/>
        <v>72272.992113278378</v>
      </c>
    </row>
    <row r="145" spans="2:6" s="24" customFormat="1" ht="12" customHeight="1">
      <c r="B145" s="29">
        <v>44287</v>
      </c>
      <c r="C145" s="30">
        <f t="shared" si="14"/>
        <v>644.30140148550856</v>
      </c>
      <c r="D145" s="31">
        <f t="shared" si="11"/>
        <v>361.36496056639186</v>
      </c>
      <c r="E145" s="31">
        <f t="shared" si="12"/>
        <v>282.93644091911671</v>
      </c>
      <c r="F145" s="32">
        <f t="shared" si="13"/>
        <v>71990.05567235926</v>
      </c>
    </row>
    <row r="146" spans="2:6" s="24" customFormat="1" ht="12" customHeight="1">
      <c r="B146" s="29">
        <v>44317</v>
      </c>
      <c r="C146" s="30">
        <f t="shared" si="14"/>
        <v>644.30140148550856</v>
      </c>
      <c r="D146" s="31">
        <f t="shared" si="11"/>
        <v>359.95027836179628</v>
      </c>
      <c r="E146" s="31">
        <f t="shared" si="12"/>
        <v>284.35112312371228</v>
      </c>
      <c r="F146" s="32">
        <f t="shared" si="13"/>
        <v>71705.704549235554</v>
      </c>
    </row>
    <row r="147" spans="2:6" s="24" customFormat="1" ht="12" customHeight="1">
      <c r="B147" s="29">
        <v>44348</v>
      </c>
      <c r="C147" s="30">
        <f t="shared" si="14"/>
        <v>644.30140148550856</v>
      </c>
      <c r="D147" s="31">
        <f t="shared" si="11"/>
        <v>358.52852274617777</v>
      </c>
      <c r="E147" s="31">
        <f t="shared" si="12"/>
        <v>285.77287873933079</v>
      </c>
      <c r="F147" s="32">
        <f t="shared" si="13"/>
        <v>71419.931670496226</v>
      </c>
    </row>
    <row r="148" spans="2:6" s="24" customFormat="1" ht="12" customHeight="1">
      <c r="B148" s="29">
        <v>44378</v>
      </c>
      <c r="C148" s="30">
        <f t="shared" si="14"/>
        <v>644.30140148550856</v>
      </c>
      <c r="D148" s="31">
        <f t="shared" si="11"/>
        <v>357.09965835248113</v>
      </c>
      <c r="E148" s="31">
        <f t="shared" si="12"/>
        <v>287.20174313302743</v>
      </c>
      <c r="F148" s="32">
        <f t="shared" si="13"/>
        <v>71132.729927363194</v>
      </c>
    </row>
    <row r="149" spans="2:6" s="24" customFormat="1" ht="12" customHeight="1">
      <c r="B149" s="29">
        <v>44409</v>
      </c>
      <c r="C149" s="30">
        <f t="shared" si="14"/>
        <v>644.30140148550856</v>
      </c>
      <c r="D149" s="31">
        <f t="shared" si="11"/>
        <v>355.66364963681599</v>
      </c>
      <c r="E149" s="31">
        <f t="shared" si="12"/>
        <v>288.63775184869257</v>
      </c>
      <c r="F149" s="32">
        <f t="shared" si="13"/>
        <v>70844.092175514495</v>
      </c>
    </row>
    <row r="150" spans="2:6" s="24" customFormat="1" ht="12" customHeight="1">
      <c r="B150" s="29">
        <v>44440</v>
      </c>
      <c r="C150" s="30">
        <f t="shared" si="14"/>
        <v>644.30140148550856</v>
      </c>
      <c r="D150" s="31">
        <f t="shared" si="11"/>
        <v>354.22046087757252</v>
      </c>
      <c r="E150" s="31">
        <f t="shared" si="12"/>
        <v>290.08094060793604</v>
      </c>
      <c r="F150" s="32">
        <f t="shared" si="13"/>
        <v>70554.01123490656</v>
      </c>
    </row>
    <row r="151" spans="2:6" s="24" customFormat="1" ht="12" customHeight="1">
      <c r="B151" s="29">
        <v>44470</v>
      </c>
      <c r="C151" s="30">
        <f t="shared" si="14"/>
        <v>644.30140148550856</v>
      </c>
      <c r="D151" s="31">
        <f t="shared" si="11"/>
        <v>352.77005617453278</v>
      </c>
      <c r="E151" s="31">
        <f t="shared" si="12"/>
        <v>291.53134531097578</v>
      </c>
      <c r="F151" s="32">
        <f t="shared" si="13"/>
        <v>70262.47988959559</v>
      </c>
    </row>
    <row r="152" spans="2:6" s="24" customFormat="1" ht="12" customHeight="1">
      <c r="B152" s="29">
        <v>44501</v>
      </c>
      <c r="C152" s="30">
        <f t="shared" si="14"/>
        <v>644.30140148550856</v>
      </c>
      <c r="D152" s="31">
        <f t="shared" si="11"/>
        <v>351.31239944797795</v>
      </c>
      <c r="E152" s="31">
        <f t="shared" si="12"/>
        <v>292.98900203753061</v>
      </c>
      <c r="F152" s="32">
        <f t="shared" si="13"/>
        <v>69969.490887558059</v>
      </c>
    </row>
    <row r="153" spans="2:6" s="24" customFormat="1" ht="12" customHeight="1">
      <c r="B153" s="29">
        <v>44531</v>
      </c>
      <c r="C153" s="30">
        <f t="shared" si="14"/>
        <v>644.30140148550856</v>
      </c>
      <c r="D153" s="31">
        <f t="shared" si="11"/>
        <v>349.84745443779025</v>
      </c>
      <c r="E153" s="31">
        <f t="shared" si="12"/>
        <v>294.45394704771832</v>
      </c>
      <c r="F153" s="32">
        <f t="shared" si="13"/>
        <v>69675.036940510341</v>
      </c>
    </row>
    <row r="154" spans="2:6" s="24" customFormat="1" ht="12" customHeight="1">
      <c r="B154" s="29">
        <v>44562</v>
      </c>
      <c r="C154" s="30">
        <f t="shared" si="14"/>
        <v>644.30140148550856</v>
      </c>
      <c r="D154" s="31">
        <f t="shared" si="11"/>
        <v>348.37518470255168</v>
      </c>
      <c r="E154" s="31">
        <f t="shared" si="12"/>
        <v>295.92621678295689</v>
      </c>
      <c r="F154" s="32">
        <f t="shared" si="13"/>
        <v>69379.110723727383</v>
      </c>
    </row>
    <row r="155" spans="2:6" s="24" customFormat="1" ht="12" customHeight="1">
      <c r="B155" s="29">
        <v>44593</v>
      </c>
      <c r="C155" s="30">
        <f t="shared" si="14"/>
        <v>644.30140148550856</v>
      </c>
      <c r="D155" s="31">
        <f t="shared" si="11"/>
        <v>346.89555361863694</v>
      </c>
      <c r="E155" s="31">
        <f t="shared" si="12"/>
        <v>297.40584786687162</v>
      </c>
      <c r="F155" s="32">
        <f t="shared" si="13"/>
        <v>69081.704875860509</v>
      </c>
    </row>
    <row r="156" spans="2:6" s="24" customFormat="1" ht="12" customHeight="1">
      <c r="B156" s="29">
        <v>44621</v>
      </c>
      <c r="C156" s="30">
        <f t="shared" si="14"/>
        <v>644.30140148550856</v>
      </c>
      <c r="D156" s="31">
        <f t="shared" si="11"/>
        <v>345.40852437930249</v>
      </c>
      <c r="E156" s="31">
        <f t="shared" si="12"/>
        <v>298.89287710620607</v>
      </c>
      <c r="F156" s="32">
        <f t="shared" si="13"/>
        <v>68782.811998754303</v>
      </c>
    </row>
    <row r="157" spans="2:6" s="24" customFormat="1" ht="12" customHeight="1">
      <c r="B157" s="29">
        <v>44652</v>
      </c>
      <c r="C157" s="30">
        <f t="shared" si="14"/>
        <v>644.30140148550856</v>
      </c>
      <c r="D157" s="31">
        <f t="shared" si="11"/>
        <v>343.91405999377156</v>
      </c>
      <c r="E157" s="31">
        <f t="shared" si="12"/>
        <v>300.387341491737</v>
      </c>
      <c r="F157" s="32">
        <f t="shared" si="13"/>
        <v>68482.424657262571</v>
      </c>
    </row>
    <row r="158" spans="2:6" s="24" customFormat="1" ht="12" customHeight="1">
      <c r="B158" s="29">
        <v>44682</v>
      </c>
      <c r="C158" s="30">
        <f t="shared" si="14"/>
        <v>644.30140148550856</v>
      </c>
      <c r="D158" s="31">
        <f t="shared" si="11"/>
        <v>342.41212328631286</v>
      </c>
      <c r="E158" s="31">
        <f t="shared" si="12"/>
        <v>301.8892781991957</v>
      </c>
      <c r="F158" s="32">
        <f t="shared" si="13"/>
        <v>68180.535379063382</v>
      </c>
    </row>
    <row r="159" spans="2:6" s="24" customFormat="1" ht="12" customHeight="1">
      <c r="B159" s="29">
        <v>44713</v>
      </c>
      <c r="C159" s="30">
        <f t="shared" si="14"/>
        <v>644.30140148550856</v>
      </c>
      <c r="D159" s="31">
        <f t="shared" si="11"/>
        <v>340.90267689531692</v>
      </c>
      <c r="E159" s="31">
        <f t="shared" si="12"/>
        <v>303.39872459019165</v>
      </c>
      <c r="F159" s="32">
        <f t="shared" si="13"/>
        <v>67877.136654473186</v>
      </c>
    </row>
    <row r="160" spans="2:6" s="24" customFormat="1" ht="12" customHeight="1">
      <c r="B160" s="29">
        <v>44743</v>
      </c>
      <c r="C160" s="30">
        <f t="shared" si="14"/>
        <v>644.30140148550856</v>
      </c>
      <c r="D160" s="31">
        <f t="shared" si="11"/>
        <v>339.38568327236595</v>
      </c>
      <c r="E160" s="31">
        <f t="shared" si="12"/>
        <v>304.91571821314261</v>
      </c>
      <c r="F160" s="32">
        <f t="shared" si="13"/>
        <v>67572.220936260041</v>
      </c>
    </row>
    <row r="161" spans="2:6" s="24" customFormat="1" ht="12" customHeight="1">
      <c r="B161" s="29">
        <v>44774</v>
      </c>
      <c r="C161" s="30">
        <f t="shared" si="14"/>
        <v>644.30140148550856</v>
      </c>
      <c r="D161" s="31">
        <f t="shared" si="11"/>
        <v>337.86110468130022</v>
      </c>
      <c r="E161" s="31">
        <f t="shared" si="12"/>
        <v>306.44029680420834</v>
      </c>
      <c r="F161" s="32">
        <f t="shared" si="13"/>
        <v>67265.780639455828</v>
      </c>
    </row>
    <row r="162" spans="2:6" s="24" customFormat="1" ht="12" customHeight="1">
      <c r="B162" s="29">
        <v>44805</v>
      </c>
      <c r="C162" s="30">
        <f t="shared" si="14"/>
        <v>644.30140148550856</v>
      </c>
      <c r="D162" s="31">
        <f t="shared" si="11"/>
        <v>336.32890319727915</v>
      </c>
      <c r="E162" s="31">
        <f t="shared" si="12"/>
        <v>307.97249828822942</v>
      </c>
      <c r="F162" s="32">
        <f t="shared" si="13"/>
        <v>66957.808141167596</v>
      </c>
    </row>
    <row r="163" spans="2:6" s="24" customFormat="1" ht="12" customHeight="1">
      <c r="B163" s="29">
        <v>44835</v>
      </c>
      <c r="C163" s="30">
        <f t="shared" si="14"/>
        <v>644.30140148550856</v>
      </c>
      <c r="D163" s="31">
        <f t="shared" si="11"/>
        <v>334.78904070583798</v>
      </c>
      <c r="E163" s="31">
        <f t="shared" si="12"/>
        <v>309.51236077967059</v>
      </c>
      <c r="F163" s="32">
        <f t="shared" si="13"/>
        <v>66648.295780387925</v>
      </c>
    </row>
    <row r="164" spans="2:6" s="24" customFormat="1" ht="12" customHeight="1">
      <c r="B164" s="29">
        <v>44866</v>
      </c>
      <c r="C164" s="30">
        <f t="shared" si="14"/>
        <v>644.30140148550856</v>
      </c>
      <c r="D164" s="31">
        <f t="shared" si="11"/>
        <v>333.24147890193962</v>
      </c>
      <c r="E164" s="31">
        <f t="shared" si="12"/>
        <v>311.05992258356895</v>
      </c>
      <c r="F164" s="32">
        <f t="shared" si="13"/>
        <v>66337.23585780435</v>
      </c>
    </row>
    <row r="165" spans="2:6" s="24" customFormat="1" ht="12" customHeight="1">
      <c r="B165" s="29">
        <v>44896</v>
      </c>
      <c r="C165" s="30">
        <f t="shared" si="14"/>
        <v>644.30140148550856</v>
      </c>
      <c r="D165" s="31">
        <f t="shared" si="11"/>
        <v>331.68617928902171</v>
      </c>
      <c r="E165" s="31">
        <f t="shared" si="12"/>
        <v>312.61522219648685</v>
      </c>
      <c r="F165" s="32">
        <f t="shared" si="13"/>
        <v>66024.620635607862</v>
      </c>
    </row>
    <row r="166" spans="2:6" s="24" customFormat="1" ht="12" customHeight="1">
      <c r="B166" s="29">
        <v>44927</v>
      </c>
      <c r="C166" s="30">
        <f t="shared" si="14"/>
        <v>644.30140148550856</v>
      </c>
      <c r="D166" s="31">
        <f t="shared" si="11"/>
        <v>330.12310317803929</v>
      </c>
      <c r="E166" s="31">
        <f t="shared" si="12"/>
        <v>314.17829830746928</v>
      </c>
      <c r="F166" s="32">
        <f t="shared" si="13"/>
        <v>65710.442337300396</v>
      </c>
    </row>
    <row r="167" spans="2:6" s="24" customFormat="1" ht="12" customHeight="1">
      <c r="B167" s="29">
        <v>44958</v>
      </c>
      <c r="C167" s="30">
        <f t="shared" si="14"/>
        <v>644.30140148550856</v>
      </c>
      <c r="D167" s="31">
        <f t="shared" si="11"/>
        <v>328.55221168650195</v>
      </c>
      <c r="E167" s="31">
        <f t="shared" si="12"/>
        <v>315.74918979900661</v>
      </c>
      <c r="F167" s="32">
        <f t="shared" si="13"/>
        <v>65394.693147501392</v>
      </c>
    </row>
    <row r="168" spans="2:6" s="24" customFormat="1" ht="12" customHeight="1">
      <c r="B168" s="29">
        <v>44986</v>
      </c>
      <c r="C168" s="30">
        <f t="shared" si="14"/>
        <v>644.30140148550856</v>
      </c>
      <c r="D168" s="31">
        <f t="shared" si="11"/>
        <v>326.97346573750696</v>
      </c>
      <c r="E168" s="31">
        <f t="shared" si="12"/>
        <v>317.32793574800161</v>
      </c>
      <c r="F168" s="32">
        <f t="shared" si="13"/>
        <v>65077.365211753393</v>
      </c>
    </row>
    <row r="169" spans="2:6" s="24" customFormat="1" ht="12" customHeight="1">
      <c r="B169" s="29">
        <v>45017</v>
      </c>
      <c r="C169" s="30">
        <f t="shared" si="14"/>
        <v>644.30140148550856</v>
      </c>
      <c r="D169" s="31">
        <f t="shared" si="11"/>
        <v>325.38682605876699</v>
      </c>
      <c r="E169" s="31">
        <f t="shared" si="12"/>
        <v>318.91457542674158</v>
      </c>
      <c r="F169" s="32">
        <f t="shared" si="13"/>
        <v>64758.450636326648</v>
      </c>
    </row>
    <row r="170" spans="2:6" s="24" customFormat="1" ht="12" customHeight="1">
      <c r="B170" s="29">
        <v>45047</v>
      </c>
      <c r="C170" s="30">
        <f t="shared" si="14"/>
        <v>644.30140148550856</v>
      </c>
      <c r="D170" s="31">
        <f t="shared" si="11"/>
        <v>323.79225318163321</v>
      </c>
      <c r="E170" s="31">
        <f t="shared" si="12"/>
        <v>320.50914830387535</v>
      </c>
      <c r="F170" s="32">
        <f t="shared" si="13"/>
        <v>64437.94148802277</v>
      </c>
    </row>
    <row r="171" spans="2:6" s="24" customFormat="1" ht="12" customHeight="1">
      <c r="B171" s="29">
        <v>45078</v>
      </c>
      <c r="C171" s="30">
        <f t="shared" si="14"/>
        <v>644.30140148550856</v>
      </c>
      <c r="D171" s="31">
        <f t="shared" si="11"/>
        <v>322.18970744011386</v>
      </c>
      <c r="E171" s="31">
        <f t="shared" si="12"/>
        <v>322.1116940453947</v>
      </c>
      <c r="F171" s="32">
        <f t="shared" si="13"/>
        <v>64115.829793977377</v>
      </c>
    </row>
    <row r="172" spans="2:6" s="24" customFormat="1" ht="12" customHeight="1">
      <c r="B172" s="29">
        <v>45108</v>
      </c>
      <c r="C172" s="30">
        <f t="shared" si="14"/>
        <v>644.30140148550856</v>
      </c>
      <c r="D172" s="31">
        <f t="shared" si="11"/>
        <v>320.57914896988689</v>
      </c>
      <c r="E172" s="31">
        <f t="shared" si="12"/>
        <v>323.72225251562168</v>
      </c>
      <c r="F172" s="32">
        <f t="shared" si="13"/>
        <v>63792.107541461752</v>
      </c>
    </row>
    <row r="173" spans="2:6" s="24" customFormat="1" ht="12" customHeight="1">
      <c r="B173" s="29">
        <v>45139</v>
      </c>
      <c r="C173" s="30">
        <f t="shared" si="14"/>
        <v>644.30140148550856</v>
      </c>
      <c r="D173" s="31">
        <f t="shared" si="11"/>
        <v>318.96053770730873</v>
      </c>
      <c r="E173" s="31">
        <f t="shared" si="12"/>
        <v>325.34086377819983</v>
      </c>
      <c r="F173" s="32">
        <f t="shared" si="13"/>
        <v>63466.766677683554</v>
      </c>
    </row>
    <row r="174" spans="2:6" s="24" customFormat="1" ht="12" customHeight="1">
      <c r="B174" s="29">
        <v>45170</v>
      </c>
      <c r="C174" s="30">
        <f t="shared" si="14"/>
        <v>644.30140148550856</v>
      </c>
      <c r="D174" s="31">
        <f t="shared" si="11"/>
        <v>317.33383338841776</v>
      </c>
      <c r="E174" s="31">
        <f t="shared" si="12"/>
        <v>326.9675680970908</v>
      </c>
      <c r="F174" s="32">
        <f t="shared" si="13"/>
        <v>63139.799109586464</v>
      </c>
    </row>
    <row r="175" spans="2:6" s="24" customFormat="1" ht="12" customHeight="1">
      <c r="B175" s="29">
        <v>45200</v>
      </c>
      <c r="C175" s="30">
        <f t="shared" si="14"/>
        <v>644.30140148550856</v>
      </c>
      <c r="D175" s="31">
        <f t="shared" si="11"/>
        <v>315.69899554793227</v>
      </c>
      <c r="E175" s="31">
        <f t="shared" si="12"/>
        <v>328.60240593757629</v>
      </c>
      <c r="F175" s="32">
        <f t="shared" si="13"/>
        <v>62811.196703648886</v>
      </c>
    </row>
    <row r="176" spans="2:6" s="24" customFormat="1" ht="12" customHeight="1">
      <c r="B176" s="29">
        <v>45231</v>
      </c>
      <c r="C176" s="30">
        <f t="shared" si="14"/>
        <v>644.30140148550856</v>
      </c>
      <c r="D176" s="31">
        <f t="shared" si="11"/>
        <v>314.05598351824443</v>
      </c>
      <c r="E176" s="31">
        <f t="shared" si="12"/>
        <v>330.24541796726413</v>
      </c>
      <c r="F176" s="32">
        <f t="shared" si="13"/>
        <v>62480.951285681622</v>
      </c>
    </row>
    <row r="177" spans="2:6" s="24" customFormat="1" ht="12" customHeight="1">
      <c r="B177" s="29">
        <v>45261</v>
      </c>
      <c r="C177" s="30">
        <f t="shared" si="14"/>
        <v>644.30140148550856</v>
      </c>
      <c r="D177" s="31">
        <f t="shared" si="11"/>
        <v>312.40475642840812</v>
      </c>
      <c r="E177" s="31">
        <f t="shared" si="12"/>
        <v>331.89664505710044</v>
      </c>
      <c r="F177" s="32">
        <f t="shared" si="13"/>
        <v>62149.054640624519</v>
      </c>
    </row>
    <row r="178" spans="2:6" s="24" customFormat="1" ht="12" customHeight="1">
      <c r="B178" s="29">
        <v>45292</v>
      </c>
      <c r="C178" s="30">
        <f t="shared" si="14"/>
        <v>644.30140148550856</v>
      </c>
      <c r="D178" s="31">
        <f t="shared" si="11"/>
        <v>310.74527320312262</v>
      </c>
      <c r="E178" s="31">
        <f t="shared" si="12"/>
        <v>333.55612828238594</v>
      </c>
      <c r="F178" s="32">
        <f t="shared" si="13"/>
        <v>61815.498512342136</v>
      </c>
    </row>
    <row r="179" spans="2:6" s="24" customFormat="1" ht="12" customHeight="1">
      <c r="B179" s="29">
        <v>45323</v>
      </c>
      <c r="C179" s="30">
        <f t="shared" si="14"/>
        <v>644.30140148550856</v>
      </c>
      <c r="D179" s="31">
        <f t="shared" si="11"/>
        <v>309.0774925617107</v>
      </c>
      <c r="E179" s="31">
        <f t="shared" si="12"/>
        <v>335.22390892379786</v>
      </c>
      <c r="F179" s="32">
        <f t="shared" si="13"/>
        <v>61480.274603418336</v>
      </c>
    </row>
    <row r="180" spans="2:6" s="24" customFormat="1" ht="12" customHeight="1">
      <c r="B180" s="29">
        <v>45352</v>
      </c>
      <c r="C180" s="30">
        <f t="shared" si="14"/>
        <v>644.30140148550856</v>
      </c>
      <c r="D180" s="31">
        <f t="shared" si="11"/>
        <v>307.40137301709166</v>
      </c>
      <c r="E180" s="31">
        <f t="shared" si="12"/>
        <v>336.90002846841691</v>
      </c>
      <c r="F180" s="32">
        <f t="shared" si="13"/>
        <v>61143.374574949921</v>
      </c>
    </row>
    <row r="181" spans="2:6" s="24" customFormat="1" ht="12" customHeight="1">
      <c r="B181" s="29">
        <v>45383</v>
      </c>
      <c r="C181" s="30">
        <f t="shared" si="14"/>
        <v>644.30140148550856</v>
      </c>
      <c r="D181" s="31">
        <f t="shared" si="11"/>
        <v>305.71687287474958</v>
      </c>
      <c r="E181" s="31">
        <f t="shared" si="12"/>
        <v>338.58452861075898</v>
      </c>
      <c r="F181" s="32">
        <f t="shared" si="13"/>
        <v>60804.790046339163</v>
      </c>
    </row>
    <row r="182" spans="2:6" s="24" customFormat="1" ht="12" customHeight="1">
      <c r="B182" s="29">
        <v>45413</v>
      </c>
      <c r="C182" s="30">
        <f t="shared" si="14"/>
        <v>644.30140148550856</v>
      </c>
      <c r="D182" s="31">
        <f t="shared" si="11"/>
        <v>304.02395023169578</v>
      </c>
      <c r="E182" s="31">
        <f t="shared" si="12"/>
        <v>340.27745125381279</v>
      </c>
      <c r="F182" s="32">
        <f t="shared" si="13"/>
        <v>60464.512595085347</v>
      </c>
    </row>
    <row r="183" spans="2:6" s="24" customFormat="1" ht="12" customHeight="1">
      <c r="B183" s="29">
        <v>45444</v>
      </c>
      <c r="C183" s="30">
        <f t="shared" si="14"/>
        <v>644.30140148550856</v>
      </c>
      <c r="D183" s="31">
        <f t="shared" si="11"/>
        <v>302.32256297542671</v>
      </c>
      <c r="E183" s="31">
        <f t="shared" si="12"/>
        <v>341.97883851008186</v>
      </c>
      <c r="F183" s="32">
        <f t="shared" si="13"/>
        <v>60122.533756575263</v>
      </c>
    </row>
    <row r="184" spans="2:6" s="24" customFormat="1" ht="12" customHeight="1">
      <c r="B184" s="29">
        <v>45474</v>
      </c>
      <c r="C184" s="30">
        <f t="shared" si="14"/>
        <v>644.30140148550856</v>
      </c>
      <c r="D184" s="31">
        <f t="shared" si="11"/>
        <v>300.61266878287631</v>
      </c>
      <c r="E184" s="31">
        <f t="shared" si="12"/>
        <v>343.68873270263225</v>
      </c>
      <c r="F184" s="32">
        <f t="shared" si="13"/>
        <v>59778.845023872629</v>
      </c>
    </row>
    <row r="185" spans="2:6" s="24" customFormat="1" ht="12" customHeight="1">
      <c r="B185" s="29">
        <v>45505</v>
      </c>
      <c r="C185" s="30">
        <f t="shared" si="14"/>
        <v>644.30140148550856</v>
      </c>
      <c r="D185" s="31">
        <f t="shared" si="11"/>
        <v>298.89422511936317</v>
      </c>
      <c r="E185" s="31">
        <f t="shared" si="12"/>
        <v>345.40717636614539</v>
      </c>
      <c r="F185" s="32">
        <f t="shared" si="13"/>
        <v>59433.43784750648</v>
      </c>
    </row>
    <row r="186" spans="2:6" s="24" customFormat="1" ht="12" customHeight="1">
      <c r="B186" s="29">
        <v>45536</v>
      </c>
      <c r="C186" s="30">
        <f t="shared" si="14"/>
        <v>644.30140148550856</v>
      </c>
      <c r="D186" s="31">
        <f t="shared" si="11"/>
        <v>297.1671892375324</v>
      </c>
      <c r="E186" s="31">
        <f t="shared" si="12"/>
        <v>347.13421224797617</v>
      </c>
      <c r="F186" s="32">
        <f t="shared" si="13"/>
        <v>59086.303635258504</v>
      </c>
    </row>
    <row r="187" spans="2:6" s="24" customFormat="1" ht="12" customHeight="1">
      <c r="B187" s="29">
        <v>45566</v>
      </c>
      <c r="C187" s="30">
        <f t="shared" si="14"/>
        <v>644.30140148550856</v>
      </c>
      <c r="D187" s="31">
        <f t="shared" si="11"/>
        <v>295.43151817629251</v>
      </c>
      <c r="E187" s="31">
        <f t="shared" si="12"/>
        <v>348.86988330921605</v>
      </c>
      <c r="F187" s="32">
        <f t="shared" si="13"/>
        <v>58737.433751949291</v>
      </c>
    </row>
    <row r="188" spans="2:6" s="24" customFormat="1" ht="12" customHeight="1">
      <c r="B188" s="29">
        <v>45597</v>
      </c>
      <c r="C188" s="30">
        <f t="shared" si="14"/>
        <v>644.30140148550856</v>
      </c>
      <c r="D188" s="31">
        <f t="shared" si="11"/>
        <v>293.68716875974644</v>
      </c>
      <c r="E188" s="31">
        <f t="shared" si="12"/>
        <v>350.61423272576212</v>
      </c>
      <c r="F188" s="32">
        <f t="shared" si="13"/>
        <v>58386.819519223529</v>
      </c>
    </row>
    <row r="189" spans="2:6" s="24" customFormat="1" ht="12" customHeight="1">
      <c r="B189" s="29">
        <v>45627</v>
      </c>
      <c r="C189" s="30">
        <f t="shared" si="14"/>
        <v>644.30140148550856</v>
      </c>
      <c r="D189" s="31">
        <f t="shared" si="11"/>
        <v>291.93409759611762</v>
      </c>
      <c r="E189" s="31">
        <f t="shared" si="12"/>
        <v>352.36730388939094</v>
      </c>
      <c r="F189" s="32">
        <f t="shared" si="13"/>
        <v>58034.452215334139</v>
      </c>
    </row>
    <row r="190" spans="2:6" s="24" customFormat="1" ht="12" customHeight="1">
      <c r="B190" s="29">
        <v>45658</v>
      </c>
      <c r="C190" s="30">
        <f t="shared" si="14"/>
        <v>644.30140148550856</v>
      </c>
      <c r="D190" s="31">
        <f t="shared" si="11"/>
        <v>290.17226107667068</v>
      </c>
      <c r="E190" s="31">
        <f t="shared" si="12"/>
        <v>354.12914040883788</v>
      </c>
      <c r="F190" s="32">
        <f t="shared" si="13"/>
        <v>57680.323074925298</v>
      </c>
    </row>
    <row r="191" spans="2:6" s="24" customFormat="1" ht="12" customHeight="1">
      <c r="B191" s="29">
        <v>45689</v>
      </c>
      <c r="C191" s="30">
        <f t="shared" si="14"/>
        <v>644.30140148550856</v>
      </c>
      <c r="D191" s="31">
        <f t="shared" si="11"/>
        <v>288.40161537462649</v>
      </c>
      <c r="E191" s="31">
        <f t="shared" si="12"/>
        <v>355.89978611088208</v>
      </c>
      <c r="F191" s="32">
        <f t="shared" si="13"/>
        <v>57324.423288814418</v>
      </c>
    </row>
    <row r="192" spans="2:6" s="24" customFormat="1" ht="12" customHeight="1">
      <c r="B192" s="29">
        <v>45717</v>
      </c>
      <c r="C192" s="30">
        <f t="shared" si="14"/>
        <v>644.30140148550856</v>
      </c>
      <c r="D192" s="31">
        <f t="shared" si="11"/>
        <v>286.62211644407211</v>
      </c>
      <c r="E192" s="31">
        <f t="shared" si="12"/>
        <v>357.67928504143646</v>
      </c>
      <c r="F192" s="32">
        <f t="shared" si="13"/>
        <v>56966.744003772983</v>
      </c>
    </row>
    <row r="193" spans="2:6" s="24" customFormat="1" ht="12" customHeight="1">
      <c r="B193" s="29">
        <v>45748</v>
      </c>
      <c r="C193" s="30">
        <f t="shared" si="14"/>
        <v>644.30140148550856</v>
      </c>
      <c r="D193" s="31">
        <f t="shared" si="11"/>
        <v>284.83372001886488</v>
      </c>
      <c r="E193" s="31">
        <f t="shared" si="12"/>
        <v>359.46768146664368</v>
      </c>
      <c r="F193" s="32">
        <f t="shared" si="13"/>
        <v>56607.276322306338</v>
      </c>
    </row>
    <row r="194" spans="2:6" s="24" customFormat="1" ht="12" customHeight="1">
      <c r="B194" s="29">
        <v>45778</v>
      </c>
      <c r="C194" s="30">
        <f t="shared" si="14"/>
        <v>644.30140148550856</v>
      </c>
      <c r="D194" s="31">
        <f t="shared" si="11"/>
        <v>283.03638161153168</v>
      </c>
      <c r="E194" s="31">
        <f t="shared" si="12"/>
        <v>361.26501987397688</v>
      </c>
      <c r="F194" s="32">
        <f t="shared" si="13"/>
        <v>56246.011302432358</v>
      </c>
    </row>
    <row r="195" spans="2:6" s="24" customFormat="1" ht="12" customHeight="1">
      <c r="B195" s="29">
        <v>45809</v>
      </c>
      <c r="C195" s="30">
        <f t="shared" si="14"/>
        <v>644.30140148550856</v>
      </c>
      <c r="D195" s="31">
        <f t="shared" ref="D195:D258" si="15">F194*$F$6/12</f>
        <v>281.23005651216175</v>
      </c>
      <c r="E195" s="31">
        <f t="shared" ref="E195:E258" si="16">C195-D195</f>
        <v>363.07134497334681</v>
      </c>
      <c r="F195" s="32">
        <f t="shared" ref="F195:F258" si="17">F194-E195</f>
        <v>55882.939957459013</v>
      </c>
    </row>
    <row r="196" spans="2:6" s="24" customFormat="1" ht="12" customHeight="1">
      <c r="B196" s="29">
        <v>45839</v>
      </c>
      <c r="C196" s="30">
        <f t="shared" si="14"/>
        <v>644.30140148550856</v>
      </c>
      <c r="D196" s="31">
        <f t="shared" si="15"/>
        <v>279.41469978729509</v>
      </c>
      <c r="E196" s="31">
        <f t="shared" si="16"/>
        <v>364.88670169821347</v>
      </c>
      <c r="F196" s="32">
        <f t="shared" si="17"/>
        <v>55518.053255760802</v>
      </c>
    </row>
    <row r="197" spans="2:6" s="24" customFormat="1" ht="12" customHeight="1">
      <c r="B197" s="29">
        <v>45870</v>
      </c>
      <c r="C197" s="30">
        <f t="shared" si="14"/>
        <v>644.30140148550856</v>
      </c>
      <c r="D197" s="31">
        <f t="shared" si="15"/>
        <v>277.59026627880399</v>
      </c>
      <c r="E197" s="31">
        <f t="shared" si="16"/>
        <v>366.71113520670457</v>
      </c>
      <c r="F197" s="32">
        <f t="shared" si="17"/>
        <v>55151.342120554094</v>
      </c>
    </row>
    <row r="198" spans="2:6" s="24" customFormat="1" ht="12" customHeight="1">
      <c r="B198" s="29">
        <v>45901</v>
      </c>
      <c r="C198" s="30">
        <f t="shared" si="14"/>
        <v>644.30140148550856</v>
      </c>
      <c r="D198" s="31">
        <f t="shared" si="15"/>
        <v>275.75671060277045</v>
      </c>
      <c r="E198" s="31">
        <f t="shared" si="16"/>
        <v>368.54469088273811</v>
      </c>
      <c r="F198" s="32">
        <f t="shared" si="17"/>
        <v>54782.797429671358</v>
      </c>
    </row>
    <row r="199" spans="2:6" s="24" customFormat="1" ht="12" customHeight="1">
      <c r="B199" s="29">
        <v>45931</v>
      </c>
      <c r="C199" s="30">
        <f t="shared" si="14"/>
        <v>644.30140148550856</v>
      </c>
      <c r="D199" s="31">
        <f t="shared" si="15"/>
        <v>273.9139871483568</v>
      </c>
      <c r="E199" s="31">
        <f t="shared" si="16"/>
        <v>370.38741433715177</v>
      </c>
      <c r="F199" s="32">
        <f t="shared" si="17"/>
        <v>54412.410015334208</v>
      </c>
    </row>
    <row r="200" spans="2:6" s="24" customFormat="1" ht="12" customHeight="1">
      <c r="B200" s="29">
        <v>45962</v>
      </c>
      <c r="C200" s="30">
        <f t="shared" si="14"/>
        <v>644.30140148550856</v>
      </c>
      <c r="D200" s="31">
        <f t="shared" si="15"/>
        <v>272.06205007667103</v>
      </c>
      <c r="E200" s="31">
        <f t="shared" si="16"/>
        <v>372.23935140883754</v>
      </c>
      <c r="F200" s="32">
        <f t="shared" si="17"/>
        <v>54040.170663925368</v>
      </c>
    </row>
    <row r="201" spans="2:6" s="24" customFormat="1" ht="12" customHeight="1">
      <c r="B201" s="29">
        <v>45992</v>
      </c>
      <c r="C201" s="30">
        <f t="shared" si="14"/>
        <v>644.30140148550856</v>
      </c>
      <c r="D201" s="31">
        <f t="shared" si="15"/>
        <v>270.20085331962684</v>
      </c>
      <c r="E201" s="31">
        <f t="shared" si="16"/>
        <v>374.10054816588172</v>
      </c>
      <c r="F201" s="32">
        <f t="shared" si="17"/>
        <v>53666.070115759489</v>
      </c>
    </row>
    <row r="202" spans="2:6" s="24" customFormat="1" ht="12" customHeight="1">
      <c r="B202" s="29">
        <v>46023</v>
      </c>
      <c r="C202" s="30">
        <f t="shared" si="14"/>
        <v>644.30140148550856</v>
      </c>
      <c r="D202" s="31">
        <f t="shared" si="15"/>
        <v>268.33035057879744</v>
      </c>
      <c r="E202" s="31">
        <f t="shared" si="16"/>
        <v>375.97105090671113</v>
      </c>
      <c r="F202" s="32">
        <f t="shared" si="17"/>
        <v>53290.09906485278</v>
      </c>
    </row>
    <row r="203" spans="2:6" s="24" customFormat="1" ht="12" customHeight="1">
      <c r="B203" s="29">
        <v>46054</v>
      </c>
      <c r="C203" s="30">
        <f t="shared" ref="C203:C266" si="18">$C$6</f>
        <v>644.30140148550856</v>
      </c>
      <c r="D203" s="31">
        <f t="shared" si="15"/>
        <v>266.4504953242639</v>
      </c>
      <c r="E203" s="31">
        <f t="shared" si="16"/>
        <v>377.85090616124467</v>
      </c>
      <c r="F203" s="32">
        <f t="shared" si="17"/>
        <v>52912.248158691538</v>
      </c>
    </row>
    <row r="204" spans="2:6" s="24" customFormat="1" ht="12" customHeight="1">
      <c r="B204" s="29">
        <v>46082</v>
      </c>
      <c r="C204" s="30">
        <f t="shared" si="18"/>
        <v>644.30140148550856</v>
      </c>
      <c r="D204" s="31">
        <f t="shared" si="15"/>
        <v>264.56124079345767</v>
      </c>
      <c r="E204" s="31">
        <f t="shared" si="16"/>
        <v>379.74016069205089</v>
      </c>
      <c r="F204" s="32">
        <f t="shared" si="17"/>
        <v>52532.507997999484</v>
      </c>
    </row>
    <row r="205" spans="2:6" s="24" customFormat="1" ht="12" customHeight="1">
      <c r="B205" s="29">
        <v>46113</v>
      </c>
      <c r="C205" s="30">
        <f t="shared" si="18"/>
        <v>644.30140148550856</v>
      </c>
      <c r="D205" s="31">
        <f t="shared" si="15"/>
        <v>262.66253998999741</v>
      </c>
      <c r="E205" s="31">
        <f t="shared" si="16"/>
        <v>381.63886149551115</v>
      </c>
      <c r="F205" s="32">
        <f t="shared" si="17"/>
        <v>52150.86913650397</v>
      </c>
    </row>
    <row r="206" spans="2:6" s="24" customFormat="1" ht="12" customHeight="1">
      <c r="B206" s="29">
        <v>46143</v>
      </c>
      <c r="C206" s="30">
        <f t="shared" si="18"/>
        <v>644.30140148550856</v>
      </c>
      <c r="D206" s="31">
        <f t="shared" si="15"/>
        <v>260.75434568251984</v>
      </c>
      <c r="E206" s="31">
        <f t="shared" si="16"/>
        <v>383.54705580298872</v>
      </c>
      <c r="F206" s="32">
        <f t="shared" si="17"/>
        <v>51767.322080700978</v>
      </c>
    </row>
    <row r="207" spans="2:6" s="24" customFormat="1" ht="12" customHeight="1">
      <c r="B207" s="29">
        <v>46174</v>
      </c>
      <c r="C207" s="30">
        <f t="shared" si="18"/>
        <v>644.30140148550856</v>
      </c>
      <c r="D207" s="31">
        <f t="shared" si="15"/>
        <v>258.83661040350489</v>
      </c>
      <c r="E207" s="31">
        <f t="shared" si="16"/>
        <v>385.46479108200367</v>
      </c>
      <c r="F207" s="32">
        <f t="shared" si="17"/>
        <v>51381.857289618973</v>
      </c>
    </row>
    <row r="208" spans="2:6" s="24" customFormat="1" ht="12" customHeight="1">
      <c r="B208" s="29">
        <v>46204</v>
      </c>
      <c r="C208" s="30">
        <f t="shared" si="18"/>
        <v>644.30140148550856</v>
      </c>
      <c r="D208" s="31">
        <f t="shared" si="15"/>
        <v>256.90928644809486</v>
      </c>
      <c r="E208" s="31">
        <f t="shared" si="16"/>
        <v>387.3921150374137</v>
      </c>
      <c r="F208" s="32">
        <f t="shared" si="17"/>
        <v>50994.465174581557</v>
      </c>
    </row>
    <row r="209" spans="2:6" s="24" customFormat="1" ht="12" customHeight="1">
      <c r="B209" s="29">
        <v>46235</v>
      </c>
      <c r="C209" s="30">
        <f t="shared" si="18"/>
        <v>644.30140148550856</v>
      </c>
      <c r="D209" s="31">
        <f t="shared" si="15"/>
        <v>254.97232587290776</v>
      </c>
      <c r="E209" s="31">
        <f t="shared" si="16"/>
        <v>389.32907561260083</v>
      </c>
      <c r="F209" s="32">
        <f t="shared" si="17"/>
        <v>50605.136098968957</v>
      </c>
    </row>
    <row r="210" spans="2:6" s="24" customFormat="1" ht="12" customHeight="1">
      <c r="B210" s="29">
        <v>46266</v>
      </c>
      <c r="C210" s="30">
        <f t="shared" si="18"/>
        <v>644.30140148550856</v>
      </c>
      <c r="D210" s="31">
        <f t="shared" si="15"/>
        <v>253.02568049484478</v>
      </c>
      <c r="E210" s="31">
        <f t="shared" si="16"/>
        <v>391.27572099066379</v>
      </c>
      <c r="F210" s="32">
        <f t="shared" si="17"/>
        <v>50213.860377978293</v>
      </c>
    </row>
    <row r="211" spans="2:6" s="24" customFormat="1" ht="12" customHeight="1">
      <c r="B211" s="29">
        <v>46296</v>
      </c>
      <c r="C211" s="30">
        <f t="shared" si="18"/>
        <v>644.30140148550856</v>
      </c>
      <c r="D211" s="31">
        <f t="shared" si="15"/>
        <v>251.06930188989145</v>
      </c>
      <c r="E211" s="31">
        <f t="shared" si="16"/>
        <v>393.23209959561711</v>
      </c>
      <c r="F211" s="32">
        <f t="shared" si="17"/>
        <v>49820.628278382675</v>
      </c>
    </row>
    <row r="212" spans="2:6" s="24" customFormat="1" ht="12" customHeight="1">
      <c r="B212" s="29">
        <v>46327</v>
      </c>
      <c r="C212" s="30">
        <f t="shared" si="18"/>
        <v>644.30140148550856</v>
      </c>
      <c r="D212" s="31">
        <f t="shared" si="15"/>
        <v>249.10314139191337</v>
      </c>
      <c r="E212" s="31">
        <f t="shared" si="16"/>
        <v>395.1982600935952</v>
      </c>
      <c r="F212" s="32">
        <f t="shared" si="17"/>
        <v>49425.43001828908</v>
      </c>
    </row>
    <row r="213" spans="2:6" s="24" customFormat="1" ht="12" customHeight="1">
      <c r="B213" s="29">
        <v>46357</v>
      </c>
      <c r="C213" s="30">
        <f t="shared" si="18"/>
        <v>644.30140148550856</v>
      </c>
      <c r="D213" s="31">
        <f t="shared" si="15"/>
        <v>247.1271500914454</v>
      </c>
      <c r="E213" s="31">
        <f t="shared" si="16"/>
        <v>397.17425139406316</v>
      </c>
      <c r="F213" s="32">
        <f t="shared" si="17"/>
        <v>49028.255766895018</v>
      </c>
    </row>
    <row r="214" spans="2:6" s="24" customFormat="1" ht="12" customHeight="1">
      <c r="B214" s="29">
        <v>46388</v>
      </c>
      <c r="C214" s="30">
        <f t="shared" si="18"/>
        <v>644.30140148550856</v>
      </c>
      <c r="D214" s="31">
        <f t="shared" si="15"/>
        <v>245.14127883447509</v>
      </c>
      <c r="E214" s="31">
        <f t="shared" si="16"/>
        <v>399.16012265103348</v>
      </c>
      <c r="F214" s="32">
        <f t="shared" si="17"/>
        <v>48629.095644243986</v>
      </c>
    </row>
    <row r="215" spans="2:6" s="24" customFormat="1" ht="12" customHeight="1">
      <c r="B215" s="29">
        <v>46419</v>
      </c>
      <c r="C215" s="30">
        <f t="shared" si="18"/>
        <v>644.30140148550856</v>
      </c>
      <c r="D215" s="31">
        <f t="shared" si="15"/>
        <v>243.14547822121992</v>
      </c>
      <c r="E215" s="31">
        <f t="shared" si="16"/>
        <v>401.15592326428862</v>
      </c>
      <c r="F215" s="32">
        <f t="shared" si="17"/>
        <v>48227.939720979695</v>
      </c>
    </row>
    <row r="216" spans="2:6" s="24" customFormat="1" ht="12" customHeight="1">
      <c r="B216" s="29">
        <v>46447</v>
      </c>
      <c r="C216" s="30">
        <f t="shared" si="18"/>
        <v>644.30140148550856</v>
      </c>
      <c r="D216" s="31">
        <f t="shared" si="15"/>
        <v>241.13969860489848</v>
      </c>
      <c r="E216" s="31">
        <f t="shared" si="16"/>
        <v>403.16170288061005</v>
      </c>
      <c r="F216" s="32">
        <f t="shared" si="17"/>
        <v>47824.778018099089</v>
      </c>
    </row>
    <row r="217" spans="2:6" s="24" customFormat="1" ht="12" customHeight="1">
      <c r="B217" s="29">
        <v>46478</v>
      </c>
      <c r="C217" s="30">
        <f t="shared" si="18"/>
        <v>644.30140148550856</v>
      </c>
      <c r="D217" s="31">
        <f t="shared" si="15"/>
        <v>239.12389009049545</v>
      </c>
      <c r="E217" s="31">
        <f t="shared" si="16"/>
        <v>405.17751139501308</v>
      </c>
      <c r="F217" s="32">
        <f t="shared" si="17"/>
        <v>47419.600506704075</v>
      </c>
    </row>
    <row r="218" spans="2:6" s="24" customFormat="1" ht="12" customHeight="1">
      <c r="B218" s="29">
        <v>46508</v>
      </c>
      <c r="C218" s="30">
        <f t="shared" si="18"/>
        <v>644.30140148550856</v>
      </c>
      <c r="D218" s="31">
        <f t="shared" si="15"/>
        <v>237.09800253352037</v>
      </c>
      <c r="E218" s="31">
        <f t="shared" si="16"/>
        <v>407.20339895198822</v>
      </c>
      <c r="F218" s="32">
        <f t="shared" si="17"/>
        <v>47012.397107752084</v>
      </c>
    </row>
    <row r="219" spans="2:6" s="24" customFormat="1" ht="12" customHeight="1">
      <c r="B219" s="29">
        <v>46539</v>
      </c>
      <c r="C219" s="30">
        <f t="shared" si="18"/>
        <v>644.30140148550856</v>
      </c>
      <c r="D219" s="31">
        <f t="shared" si="15"/>
        <v>235.06198553876041</v>
      </c>
      <c r="E219" s="31">
        <f t="shared" si="16"/>
        <v>409.23941594674818</v>
      </c>
      <c r="F219" s="32">
        <f t="shared" si="17"/>
        <v>46603.157691805332</v>
      </c>
    </row>
    <row r="220" spans="2:6" s="24" customFormat="1" ht="12" customHeight="1">
      <c r="B220" s="29">
        <v>46569</v>
      </c>
      <c r="C220" s="30">
        <f t="shared" si="18"/>
        <v>644.30140148550856</v>
      </c>
      <c r="D220" s="31">
        <f t="shared" si="15"/>
        <v>233.01578845902665</v>
      </c>
      <c r="E220" s="31">
        <f t="shared" si="16"/>
        <v>411.28561302648188</v>
      </c>
      <c r="F220" s="32">
        <f t="shared" si="17"/>
        <v>46191.872078778848</v>
      </c>
    </row>
    <row r="221" spans="2:6" s="24" customFormat="1" ht="12" customHeight="1">
      <c r="B221" s="29">
        <v>46600</v>
      </c>
      <c r="C221" s="30">
        <f t="shared" si="18"/>
        <v>644.30140148550856</v>
      </c>
      <c r="D221" s="31">
        <f t="shared" si="15"/>
        <v>230.95936039389423</v>
      </c>
      <c r="E221" s="31">
        <f t="shared" si="16"/>
        <v>413.34204109161431</v>
      </c>
      <c r="F221" s="32">
        <f t="shared" si="17"/>
        <v>45778.530037687233</v>
      </c>
    </row>
    <row r="222" spans="2:6" s="24" customFormat="1" ht="12" customHeight="1">
      <c r="B222" s="29">
        <v>46631</v>
      </c>
      <c r="C222" s="30">
        <f t="shared" si="18"/>
        <v>644.30140148550856</v>
      </c>
      <c r="D222" s="31">
        <f t="shared" si="15"/>
        <v>228.89265018843616</v>
      </c>
      <c r="E222" s="31">
        <f t="shared" si="16"/>
        <v>415.4087512970724</v>
      </c>
      <c r="F222" s="32">
        <f t="shared" si="17"/>
        <v>45363.12128639016</v>
      </c>
    </row>
    <row r="223" spans="2:6" s="24" customFormat="1" ht="12" customHeight="1">
      <c r="B223" s="29">
        <v>46661</v>
      </c>
      <c r="C223" s="30">
        <f t="shared" si="18"/>
        <v>644.30140148550856</v>
      </c>
      <c r="D223" s="31">
        <f t="shared" si="15"/>
        <v>226.81560643195078</v>
      </c>
      <c r="E223" s="31">
        <f t="shared" si="16"/>
        <v>417.48579505355781</v>
      </c>
      <c r="F223" s="32">
        <f t="shared" si="17"/>
        <v>44945.635491336601</v>
      </c>
    </row>
    <row r="224" spans="2:6" s="24" customFormat="1" ht="12" customHeight="1">
      <c r="B224" s="29">
        <v>46692</v>
      </c>
      <c r="C224" s="30">
        <f t="shared" si="18"/>
        <v>644.30140148550856</v>
      </c>
      <c r="D224" s="31">
        <f t="shared" si="15"/>
        <v>224.72817745668297</v>
      </c>
      <c r="E224" s="31">
        <f t="shared" si="16"/>
        <v>419.57322402882562</v>
      </c>
      <c r="F224" s="32">
        <f t="shared" si="17"/>
        <v>44526.062267307774</v>
      </c>
    </row>
    <row r="225" spans="2:6" s="24" customFormat="1" ht="12" customHeight="1">
      <c r="B225" s="29">
        <v>46722</v>
      </c>
      <c r="C225" s="30">
        <f t="shared" si="18"/>
        <v>644.30140148550856</v>
      </c>
      <c r="D225" s="31">
        <f t="shared" si="15"/>
        <v>222.63031133653885</v>
      </c>
      <c r="E225" s="31">
        <f t="shared" si="16"/>
        <v>421.67109014896971</v>
      </c>
      <c r="F225" s="32">
        <f t="shared" si="17"/>
        <v>44104.391177158803</v>
      </c>
    </row>
    <row r="226" spans="2:6" s="24" customFormat="1" ht="12" customHeight="1">
      <c r="B226" s="29">
        <v>46753</v>
      </c>
      <c r="C226" s="30">
        <f t="shared" si="18"/>
        <v>644.30140148550856</v>
      </c>
      <c r="D226" s="31">
        <f t="shared" si="15"/>
        <v>220.521955885794</v>
      </c>
      <c r="E226" s="31">
        <f t="shared" si="16"/>
        <v>423.77944559971456</v>
      </c>
      <c r="F226" s="32">
        <f t="shared" si="17"/>
        <v>43680.611731559089</v>
      </c>
    </row>
    <row r="227" spans="2:6" s="24" customFormat="1" ht="12" customHeight="1">
      <c r="B227" s="29">
        <v>46784</v>
      </c>
      <c r="C227" s="30">
        <f t="shared" si="18"/>
        <v>644.30140148550856</v>
      </c>
      <c r="D227" s="31">
        <f t="shared" si="15"/>
        <v>218.40305865779544</v>
      </c>
      <c r="E227" s="31">
        <f t="shared" si="16"/>
        <v>425.89834282771312</v>
      </c>
      <c r="F227" s="32">
        <f t="shared" si="17"/>
        <v>43254.713388731376</v>
      </c>
    </row>
    <row r="228" spans="2:6" s="24" customFormat="1" ht="12" customHeight="1">
      <c r="B228" s="29">
        <v>46813</v>
      </c>
      <c r="C228" s="30">
        <f t="shared" si="18"/>
        <v>644.30140148550856</v>
      </c>
      <c r="D228" s="31">
        <f t="shared" si="15"/>
        <v>216.27356694365687</v>
      </c>
      <c r="E228" s="31">
        <f t="shared" si="16"/>
        <v>428.02783454185169</v>
      </c>
      <c r="F228" s="32">
        <f t="shared" si="17"/>
        <v>42826.685554189527</v>
      </c>
    </row>
    <row r="229" spans="2:6" s="24" customFormat="1" ht="12" customHeight="1">
      <c r="B229" s="29">
        <v>46844</v>
      </c>
      <c r="C229" s="30">
        <f t="shared" si="18"/>
        <v>644.30140148550856</v>
      </c>
      <c r="D229" s="31">
        <f t="shared" si="15"/>
        <v>214.13342777094763</v>
      </c>
      <c r="E229" s="31">
        <f t="shared" si="16"/>
        <v>430.16797371456096</v>
      </c>
      <c r="F229" s="32">
        <f t="shared" si="17"/>
        <v>42396.517580474967</v>
      </c>
    </row>
    <row r="230" spans="2:6" s="24" customFormat="1" ht="12" customHeight="1">
      <c r="B230" s="29">
        <v>46874</v>
      </c>
      <c r="C230" s="30">
        <f t="shared" si="18"/>
        <v>644.30140148550856</v>
      </c>
      <c r="D230" s="31">
        <f t="shared" si="15"/>
        <v>211.98258790237483</v>
      </c>
      <c r="E230" s="31">
        <f t="shared" si="16"/>
        <v>432.31881358313376</v>
      </c>
      <c r="F230" s="32">
        <f t="shared" si="17"/>
        <v>41964.19876689183</v>
      </c>
    </row>
    <row r="231" spans="2:6" s="24" customFormat="1" ht="12" customHeight="1">
      <c r="B231" s="29">
        <v>46905</v>
      </c>
      <c r="C231" s="30">
        <f t="shared" si="18"/>
        <v>644.30140148550856</v>
      </c>
      <c r="D231" s="31">
        <f t="shared" si="15"/>
        <v>209.82099383445916</v>
      </c>
      <c r="E231" s="31">
        <f t="shared" si="16"/>
        <v>434.4804076510494</v>
      </c>
      <c r="F231" s="32">
        <f t="shared" si="17"/>
        <v>41529.718359240782</v>
      </c>
    </row>
    <row r="232" spans="2:6" s="24" customFormat="1" ht="12" customHeight="1">
      <c r="B232" s="29">
        <v>46935</v>
      </c>
      <c r="C232" s="30">
        <f t="shared" si="18"/>
        <v>644.30140148550856</v>
      </c>
      <c r="D232" s="31">
        <f t="shared" si="15"/>
        <v>207.64859179620387</v>
      </c>
      <c r="E232" s="31">
        <f t="shared" si="16"/>
        <v>436.65280968930472</v>
      </c>
      <c r="F232" s="32">
        <f t="shared" si="17"/>
        <v>41093.06554955148</v>
      </c>
    </row>
    <row r="233" spans="2:6" s="24" customFormat="1" ht="12" customHeight="1">
      <c r="B233" s="29">
        <v>46966</v>
      </c>
      <c r="C233" s="30">
        <f t="shared" si="18"/>
        <v>644.30140148550856</v>
      </c>
      <c r="D233" s="31">
        <f t="shared" si="15"/>
        <v>205.46532774775741</v>
      </c>
      <c r="E233" s="31">
        <f t="shared" si="16"/>
        <v>438.83607373775112</v>
      </c>
      <c r="F233" s="32">
        <f t="shared" si="17"/>
        <v>40654.229475813729</v>
      </c>
    </row>
    <row r="234" spans="2:6" s="24" customFormat="1" ht="12" customHeight="1">
      <c r="B234" s="29">
        <v>46997</v>
      </c>
      <c r="C234" s="30">
        <f t="shared" si="18"/>
        <v>644.30140148550856</v>
      </c>
      <c r="D234" s="31">
        <f t="shared" si="15"/>
        <v>203.27114737906865</v>
      </c>
      <c r="E234" s="31">
        <f t="shared" si="16"/>
        <v>441.03025410643988</v>
      </c>
      <c r="F234" s="32">
        <f t="shared" si="17"/>
        <v>40213.199221707291</v>
      </c>
    </row>
    <row r="235" spans="2:6" s="24" customFormat="1" ht="12" customHeight="1">
      <c r="B235" s="29">
        <v>47027</v>
      </c>
      <c r="C235" s="30">
        <f t="shared" si="18"/>
        <v>644.30140148550856</v>
      </c>
      <c r="D235" s="31">
        <f t="shared" si="15"/>
        <v>201.06599610853644</v>
      </c>
      <c r="E235" s="31">
        <f t="shared" si="16"/>
        <v>443.23540537697215</v>
      </c>
      <c r="F235" s="32">
        <f t="shared" si="17"/>
        <v>39769.963816330317</v>
      </c>
    </row>
    <row r="236" spans="2:6" s="24" customFormat="1" ht="12" customHeight="1">
      <c r="B236" s="29">
        <v>47058</v>
      </c>
      <c r="C236" s="30">
        <f t="shared" si="18"/>
        <v>644.30140148550856</v>
      </c>
      <c r="D236" s="31">
        <f t="shared" si="15"/>
        <v>198.84981908165159</v>
      </c>
      <c r="E236" s="31">
        <f t="shared" si="16"/>
        <v>445.45158240385695</v>
      </c>
      <c r="F236" s="32">
        <f t="shared" si="17"/>
        <v>39324.512233926464</v>
      </c>
    </row>
    <row r="237" spans="2:6" s="24" customFormat="1" ht="12" customHeight="1">
      <c r="B237" s="29">
        <v>47088</v>
      </c>
      <c r="C237" s="30">
        <f t="shared" si="18"/>
        <v>644.30140148550856</v>
      </c>
      <c r="D237" s="31">
        <f t="shared" si="15"/>
        <v>196.62256116963229</v>
      </c>
      <c r="E237" s="31">
        <f t="shared" si="16"/>
        <v>447.6788403158763</v>
      </c>
      <c r="F237" s="32">
        <f t="shared" si="17"/>
        <v>38876.833393610585</v>
      </c>
    </row>
    <row r="238" spans="2:6" s="24" customFormat="1" ht="12" customHeight="1">
      <c r="B238" s="29">
        <v>47119</v>
      </c>
      <c r="C238" s="30">
        <f t="shared" si="18"/>
        <v>644.30140148550856</v>
      </c>
      <c r="D238" s="31">
        <f t="shared" si="15"/>
        <v>194.38416696805291</v>
      </c>
      <c r="E238" s="31">
        <f t="shared" si="16"/>
        <v>449.91723451745565</v>
      </c>
      <c r="F238" s="32">
        <f t="shared" si="17"/>
        <v>38426.916159093133</v>
      </c>
    </row>
    <row r="239" spans="2:6" s="24" customFormat="1" ht="12" customHeight="1">
      <c r="B239" s="29">
        <v>47150</v>
      </c>
      <c r="C239" s="30">
        <f t="shared" si="18"/>
        <v>644.30140148550856</v>
      </c>
      <c r="D239" s="31">
        <f t="shared" si="15"/>
        <v>192.13458079546567</v>
      </c>
      <c r="E239" s="31">
        <f t="shared" si="16"/>
        <v>452.16682069004287</v>
      </c>
      <c r="F239" s="32">
        <f t="shared" si="17"/>
        <v>37974.749338403089</v>
      </c>
    </row>
    <row r="240" spans="2:6" s="24" customFormat="1" ht="12" customHeight="1">
      <c r="B240" s="29">
        <v>47178</v>
      </c>
      <c r="C240" s="30">
        <f t="shared" si="18"/>
        <v>644.30140148550856</v>
      </c>
      <c r="D240" s="31">
        <f t="shared" si="15"/>
        <v>189.87374669201543</v>
      </c>
      <c r="E240" s="31">
        <f t="shared" si="16"/>
        <v>454.42765479349316</v>
      </c>
      <c r="F240" s="32">
        <f t="shared" si="17"/>
        <v>37520.321683609596</v>
      </c>
    </row>
    <row r="241" spans="2:6" s="24" customFormat="1" ht="12" customHeight="1">
      <c r="B241" s="29">
        <v>47209</v>
      </c>
      <c r="C241" s="30">
        <f t="shared" si="18"/>
        <v>644.30140148550856</v>
      </c>
      <c r="D241" s="31">
        <f t="shared" si="15"/>
        <v>187.60160841804796</v>
      </c>
      <c r="E241" s="31">
        <f t="shared" si="16"/>
        <v>456.69979306746063</v>
      </c>
      <c r="F241" s="32">
        <f t="shared" si="17"/>
        <v>37063.621890542134</v>
      </c>
    </row>
    <row r="242" spans="2:6" s="24" customFormat="1" ht="12" customHeight="1">
      <c r="B242" s="29">
        <v>47239</v>
      </c>
      <c r="C242" s="30">
        <f t="shared" si="18"/>
        <v>644.30140148550856</v>
      </c>
      <c r="D242" s="31">
        <f t="shared" si="15"/>
        <v>185.31810945271067</v>
      </c>
      <c r="E242" s="31">
        <f t="shared" si="16"/>
        <v>458.98329203279786</v>
      </c>
      <c r="F242" s="32">
        <f t="shared" si="17"/>
        <v>36604.638598509337</v>
      </c>
    </row>
    <row r="243" spans="2:6" s="24" customFormat="1" ht="12" customHeight="1">
      <c r="B243" s="29">
        <v>47270</v>
      </c>
      <c r="C243" s="30">
        <f t="shared" si="18"/>
        <v>644.30140148550856</v>
      </c>
      <c r="D243" s="31">
        <f t="shared" si="15"/>
        <v>183.02319299254668</v>
      </c>
      <c r="E243" s="31">
        <f t="shared" si="16"/>
        <v>461.27820849296188</v>
      </c>
      <c r="F243" s="32">
        <f t="shared" si="17"/>
        <v>36143.360390016373</v>
      </c>
    </row>
    <row r="244" spans="2:6" s="24" customFormat="1" ht="12" customHeight="1">
      <c r="B244" s="29">
        <v>47300</v>
      </c>
      <c r="C244" s="30">
        <f t="shared" si="18"/>
        <v>644.30140148550856</v>
      </c>
      <c r="D244" s="31">
        <f t="shared" si="15"/>
        <v>180.71680195008184</v>
      </c>
      <c r="E244" s="31">
        <f t="shared" si="16"/>
        <v>463.58459953542672</v>
      </c>
      <c r="F244" s="32">
        <f t="shared" si="17"/>
        <v>35679.775790480948</v>
      </c>
    </row>
    <row r="245" spans="2:6" s="24" customFormat="1" ht="12" customHeight="1">
      <c r="B245" s="29">
        <v>47331</v>
      </c>
      <c r="C245" s="30">
        <f t="shared" si="18"/>
        <v>644.30140148550856</v>
      </c>
      <c r="D245" s="31">
        <f t="shared" si="15"/>
        <v>178.39887895240474</v>
      </c>
      <c r="E245" s="31">
        <f t="shared" si="16"/>
        <v>465.90252253310382</v>
      </c>
      <c r="F245" s="32">
        <f t="shared" si="17"/>
        <v>35213.873267947842</v>
      </c>
    </row>
    <row r="246" spans="2:6" s="24" customFormat="1" ht="12" customHeight="1">
      <c r="B246" s="29">
        <v>47362</v>
      </c>
      <c r="C246" s="30">
        <f t="shared" si="18"/>
        <v>644.30140148550856</v>
      </c>
      <c r="D246" s="31">
        <f t="shared" si="15"/>
        <v>176.06936633973919</v>
      </c>
      <c r="E246" s="31">
        <f t="shared" si="16"/>
        <v>468.23203514576937</v>
      </c>
      <c r="F246" s="32">
        <f t="shared" si="17"/>
        <v>34745.641232802074</v>
      </c>
    </row>
    <row r="247" spans="2:6" s="24" customFormat="1" ht="12" customHeight="1">
      <c r="B247" s="29">
        <v>47392</v>
      </c>
      <c r="C247" s="30">
        <f t="shared" si="18"/>
        <v>644.30140148550856</v>
      </c>
      <c r="D247" s="31">
        <f t="shared" si="15"/>
        <v>173.72820616401034</v>
      </c>
      <c r="E247" s="31">
        <f t="shared" si="16"/>
        <v>470.57319532149825</v>
      </c>
      <c r="F247" s="32">
        <f t="shared" si="17"/>
        <v>34275.068037480574</v>
      </c>
    </row>
    <row r="248" spans="2:6" s="24" customFormat="1" ht="12" customHeight="1">
      <c r="B248" s="29">
        <v>47423</v>
      </c>
      <c r="C248" s="30">
        <f t="shared" si="18"/>
        <v>644.30140148550856</v>
      </c>
      <c r="D248" s="31">
        <f t="shared" si="15"/>
        <v>171.37534018740288</v>
      </c>
      <c r="E248" s="31">
        <f t="shared" si="16"/>
        <v>472.92606129810565</v>
      </c>
      <c r="F248" s="32">
        <f t="shared" si="17"/>
        <v>33802.141976182465</v>
      </c>
    </row>
    <row r="249" spans="2:6" s="24" customFormat="1" ht="12" customHeight="1">
      <c r="B249" s="29">
        <v>47453</v>
      </c>
      <c r="C249" s="30">
        <f t="shared" si="18"/>
        <v>644.30140148550856</v>
      </c>
      <c r="D249" s="31">
        <f t="shared" si="15"/>
        <v>169.01070988091232</v>
      </c>
      <c r="E249" s="31">
        <f t="shared" si="16"/>
        <v>475.29069160459625</v>
      </c>
      <c r="F249" s="32">
        <f t="shared" si="17"/>
        <v>33326.851284577868</v>
      </c>
    </row>
    <row r="250" spans="2:6" s="24" customFormat="1" ht="12" customHeight="1">
      <c r="B250" s="29">
        <v>47484</v>
      </c>
      <c r="C250" s="30">
        <f t="shared" si="18"/>
        <v>644.30140148550856</v>
      </c>
      <c r="D250" s="31">
        <f t="shared" si="15"/>
        <v>166.63425642288934</v>
      </c>
      <c r="E250" s="31">
        <f t="shared" si="16"/>
        <v>477.66714506261923</v>
      </c>
      <c r="F250" s="32">
        <f t="shared" si="17"/>
        <v>32849.184139515251</v>
      </c>
    </row>
    <row r="251" spans="2:6" s="24" customFormat="1" ht="12" customHeight="1">
      <c r="B251" s="29">
        <v>47515</v>
      </c>
      <c r="C251" s="30">
        <f t="shared" si="18"/>
        <v>644.30140148550856</v>
      </c>
      <c r="D251" s="31">
        <f t="shared" si="15"/>
        <v>164.24592069757625</v>
      </c>
      <c r="E251" s="31">
        <f t="shared" si="16"/>
        <v>480.05548078793231</v>
      </c>
      <c r="F251" s="32">
        <f t="shared" si="17"/>
        <v>32369.128658727321</v>
      </c>
    </row>
    <row r="252" spans="2:6" s="24" customFormat="1" ht="12" customHeight="1">
      <c r="B252" s="29">
        <v>47543</v>
      </c>
      <c r="C252" s="30">
        <f t="shared" si="18"/>
        <v>644.30140148550856</v>
      </c>
      <c r="D252" s="31">
        <f t="shared" si="15"/>
        <v>161.84564329363658</v>
      </c>
      <c r="E252" s="31">
        <f t="shared" si="16"/>
        <v>482.45575819187195</v>
      </c>
      <c r="F252" s="32">
        <f t="shared" si="17"/>
        <v>31886.67290053545</v>
      </c>
    </row>
    <row r="253" spans="2:6" s="24" customFormat="1" ht="12" customHeight="1">
      <c r="B253" s="29">
        <v>47574</v>
      </c>
      <c r="C253" s="30">
        <f t="shared" si="18"/>
        <v>644.30140148550856</v>
      </c>
      <c r="D253" s="31">
        <f t="shared" si="15"/>
        <v>159.43336450267725</v>
      </c>
      <c r="E253" s="31">
        <f t="shared" si="16"/>
        <v>484.86803698283131</v>
      </c>
      <c r="F253" s="32">
        <f t="shared" si="17"/>
        <v>31401.804863552617</v>
      </c>
    </row>
    <row r="254" spans="2:6" s="24" customFormat="1" ht="12" customHeight="1">
      <c r="B254" s="29">
        <v>47604</v>
      </c>
      <c r="C254" s="30">
        <f t="shared" si="18"/>
        <v>644.30140148550856</v>
      </c>
      <c r="D254" s="31">
        <f t="shared" si="15"/>
        <v>157.00902431776308</v>
      </c>
      <c r="E254" s="31">
        <f t="shared" si="16"/>
        <v>487.29237716774549</v>
      </c>
      <c r="F254" s="32">
        <f t="shared" si="17"/>
        <v>30914.512486384872</v>
      </c>
    </row>
    <row r="255" spans="2:6" s="24" customFormat="1" ht="12" customHeight="1">
      <c r="B255" s="29">
        <v>47635</v>
      </c>
      <c r="C255" s="30">
        <f t="shared" si="18"/>
        <v>644.30140148550856</v>
      </c>
      <c r="D255" s="31">
        <f t="shared" si="15"/>
        <v>154.57256243192435</v>
      </c>
      <c r="E255" s="31">
        <f t="shared" si="16"/>
        <v>489.72883905358424</v>
      </c>
      <c r="F255" s="32">
        <f t="shared" si="17"/>
        <v>30424.783647331289</v>
      </c>
    </row>
    <row r="256" spans="2:6" s="24" customFormat="1" ht="12" customHeight="1">
      <c r="B256" s="29">
        <v>47665</v>
      </c>
      <c r="C256" s="30">
        <f t="shared" si="18"/>
        <v>644.30140148550856</v>
      </c>
      <c r="D256" s="31">
        <f t="shared" si="15"/>
        <v>152.12391823665644</v>
      </c>
      <c r="E256" s="31">
        <f t="shared" si="16"/>
        <v>492.17748324885213</v>
      </c>
      <c r="F256" s="32">
        <f t="shared" si="17"/>
        <v>29932.606164082437</v>
      </c>
    </row>
    <row r="257" spans="2:6" s="24" customFormat="1" ht="12" customHeight="1">
      <c r="B257" s="29">
        <v>47696</v>
      </c>
      <c r="C257" s="30">
        <f t="shared" si="18"/>
        <v>644.30140148550856</v>
      </c>
      <c r="D257" s="31">
        <f t="shared" si="15"/>
        <v>149.66303082041219</v>
      </c>
      <c r="E257" s="31">
        <f t="shared" si="16"/>
        <v>494.63837066509637</v>
      </c>
      <c r="F257" s="32">
        <f t="shared" si="17"/>
        <v>29437.967793417341</v>
      </c>
    </row>
    <row r="258" spans="2:6" s="24" customFormat="1" ht="12" customHeight="1">
      <c r="B258" s="29">
        <v>47727</v>
      </c>
      <c r="C258" s="30">
        <f t="shared" si="18"/>
        <v>644.30140148550856</v>
      </c>
      <c r="D258" s="31">
        <f t="shared" si="15"/>
        <v>147.1898389670867</v>
      </c>
      <c r="E258" s="31">
        <f t="shared" si="16"/>
        <v>497.11156251842186</v>
      </c>
      <c r="F258" s="32">
        <f t="shared" si="17"/>
        <v>28940.85623089892</v>
      </c>
    </row>
    <row r="259" spans="2:6" s="24" customFormat="1" ht="12" customHeight="1">
      <c r="B259" s="29">
        <v>47757</v>
      </c>
      <c r="C259" s="30">
        <f t="shared" si="18"/>
        <v>644.30140148550856</v>
      </c>
      <c r="D259" s="31">
        <f t="shared" ref="D259:D293" si="19">F258*$F$6/12</f>
        <v>144.70428115449459</v>
      </c>
      <c r="E259" s="31">
        <f t="shared" ref="E259:E293" si="20">C259-D259</f>
        <v>499.59712033101397</v>
      </c>
      <c r="F259" s="32">
        <f t="shared" ref="F259:F293" si="21">F258-E259</f>
        <v>28441.259110567906</v>
      </c>
    </row>
    <row r="260" spans="2:6" s="24" customFormat="1" ht="12" customHeight="1">
      <c r="B260" s="29">
        <v>47788</v>
      </c>
      <c r="C260" s="30">
        <f t="shared" si="18"/>
        <v>644.30140148550856</v>
      </c>
      <c r="D260" s="31">
        <f t="shared" si="19"/>
        <v>142.20629555283952</v>
      </c>
      <c r="E260" s="31">
        <f t="shared" si="20"/>
        <v>502.09510593266907</v>
      </c>
      <c r="F260" s="32">
        <f t="shared" si="21"/>
        <v>27939.164004635237</v>
      </c>
    </row>
    <row r="261" spans="2:6" s="24" customFormat="1" ht="12" customHeight="1">
      <c r="B261" s="29">
        <v>47818</v>
      </c>
      <c r="C261" s="30">
        <f t="shared" si="18"/>
        <v>644.30140148550856</v>
      </c>
      <c r="D261" s="31">
        <f t="shared" si="19"/>
        <v>139.6958200231762</v>
      </c>
      <c r="E261" s="31">
        <f t="shared" si="20"/>
        <v>504.60558146233234</v>
      </c>
      <c r="F261" s="32">
        <f t="shared" si="21"/>
        <v>27434.558423172904</v>
      </c>
    </row>
    <row r="262" spans="2:6" s="24" customFormat="1" ht="12" customHeight="1">
      <c r="B262" s="29">
        <v>47849</v>
      </c>
      <c r="C262" s="30">
        <f t="shared" si="18"/>
        <v>644.30140148550856</v>
      </c>
      <c r="D262" s="31">
        <f t="shared" si="19"/>
        <v>137.17279211586452</v>
      </c>
      <c r="E262" s="31">
        <f t="shared" si="20"/>
        <v>507.12860936964404</v>
      </c>
      <c r="F262" s="32">
        <f t="shared" si="21"/>
        <v>26927.429813803261</v>
      </c>
    </row>
    <row r="263" spans="2:6" s="24" customFormat="1" ht="12" customHeight="1">
      <c r="B263" s="29">
        <v>47880</v>
      </c>
      <c r="C263" s="30">
        <f t="shared" si="18"/>
        <v>644.30140148550856</v>
      </c>
      <c r="D263" s="31">
        <f t="shared" si="19"/>
        <v>134.63714906901632</v>
      </c>
      <c r="E263" s="31">
        <f t="shared" si="20"/>
        <v>509.66425241649222</v>
      </c>
      <c r="F263" s="32">
        <f t="shared" si="21"/>
        <v>26417.765561386768</v>
      </c>
    </row>
    <row r="264" spans="2:6" s="24" customFormat="1" ht="12" customHeight="1">
      <c r="B264" s="29">
        <v>47908</v>
      </c>
      <c r="C264" s="30">
        <f t="shared" si="18"/>
        <v>644.30140148550856</v>
      </c>
      <c r="D264" s="31">
        <f t="shared" si="19"/>
        <v>132.08882780693384</v>
      </c>
      <c r="E264" s="31">
        <f t="shared" si="20"/>
        <v>512.2125736785747</v>
      </c>
      <c r="F264" s="32">
        <f t="shared" si="21"/>
        <v>25905.552987708194</v>
      </c>
    </row>
    <row r="265" spans="2:6" s="24" customFormat="1" ht="12" customHeight="1">
      <c r="B265" s="29">
        <v>47939</v>
      </c>
      <c r="C265" s="30">
        <f t="shared" si="18"/>
        <v>644.30140148550856</v>
      </c>
      <c r="D265" s="31">
        <f t="shared" si="19"/>
        <v>129.52776493854097</v>
      </c>
      <c r="E265" s="31">
        <f t="shared" si="20"/>
        <v>514.77363654696762</v>
      </c>
      <c r="F265" s="32">
        <f t="shared" si="21"/>
        <v>25390.779351161225</v>
      </c>
    </row>
    <row r="266" spans="2:6" s="24" customFormat="1" ht="12" customHeight="1">
      <c r="B266" s="29">
        <v>47969</v>
      </c>
      <c r="C266" s="30">
        <f t="shared" si="18"/>
        <v>644.30140148550856</v>
      </c>
      <c r="D266" s="31">
        <f t="shared" si="19"/>
        <v>126.95389675580611</v>
      </c>
      <c r="E266" s="31">
        <f t="shared" si="20"/>
        <v>517.34750472970245</v>
      </c>
      <c r="F266" s="32">
        <f t="shared" si="21"/>
        <v>24873.431846431522</v>
      </c>
    </row>
    <row r="267" spans="2:6" s="24" customFormat="1" ht="12" customHeight="1">
      <c r="B267" s="29">
        <v>48000</v>
      </c>
      <c r="C267" s="30">
        <f t="shared" ref="C267:C309" si="22">$C$6</f>
        <v>644.30140148550856</v>
      </c>
      <c r="D267" s="31">
        <f t="shared" si="19"/>
        <v>124.36715923215762</v>
      </c>
      <c r="E267" s="31">
        <f t="shared" si="20"/>
        <v>519.93424225335093</v>
      </c>
      <c r="F267" s="32">
        <f t="shared" si="21"/>
        <v>24353.49760417817</v>
      </c>
    </row>
    <row r="268" spans="2:6" s="24" customFormat="1" ht="12" customHeight="1">
      <c r="B268" s="29">
        <v>48030</v>
      </c>
      <c r="C268" s="30">
        <f t="shared" si="22"/>
        <v>644.30140148550856</v>
      </c>
      <c r="D268" s="31">
        <f t="shared" si="19"/>
        <v>121.76748802089084</v>
      </c>
      <c r="E268" s="31">
        <f t="shared" si="20"/>
        <v>522.53391346461774</v>
      </c>
      <c r="F268" s="32">
        <f t="shared" si="21"/>
        <v>23830.963690713554</v>
      </c>
    </row>
    <row r="269" spans="2:6" s="24" customFormat="1" ht="12" customHeight="1">
      <c r="B269" s="29">
        <v>48061</v>
      </c>
      <c r="C269" s="30">
        <f t="shared" si="22"/>
        <v>644.30140148550856</v>
      </c>
      <c r="D269" s="31">
        <f t="shared" si="19"/>
        <v>119.15481845356777</v>
      </c>
      <c r="E269" s="31">
        <f t="shared" si="20"/>
        <v>525.14658303194074</v>
      </c>
      <c r="F269" s="32">
        <f t="shared" si="21"/>
        <v>23305.817107681614</v>
      </c>
    </row>
    <row r="270" spans="2:6" s="24" customFormat="1" ht="12" customHeight="1">
      <c r="B270" s="29">
        <v>48092</v>
      </c>
      <c r="C270" s="30">
        <f t="shared" si="22"/>
        <v>644.30140148550856</v>
      </c>
      <c r="D270" s="31">
        <f t="shared" si="19"/>
        <v>116.52908553840807</v>
      </c>
      <c r="E270" s="31">
        <f t="shared" si="20"/>
        <v>527.77231594710054</v>
      </c>
      <c r="F270" s="32">
        <f t="shared" si="21"/>
        <v>22778.044791734515</v>
      </c>
    </row>
    <row r="271" spans="2:6" s="24" customFormat="1" ht="12" customHeight="1">
      <c r="B271" s="29">
        <v>48122</v>
      </c>
      <c r="C271" s="30">
        <f t="shared" si="22"/>
        <v>644.30140148550856</v>
      </c>
      <c r="D271" s="31">
        <f t="shared" si="19"/>
        <v>113.89022395867256</v>
      </c>
      <c r="E271" s="31">
        <f t="shared" si="20"/>
        <v>530.41117752683601</v>
      </c>
      <c r="F271" s="32">
        <f t="shared" si="21"/>
        <v>22247.63361420768</v>
      </c>
    </row>
    <row r="272" spans="2:6" s="24" customFormat="1" ht="12" customHeight="1">
      <c r="B272" s="29">
        <v>48153</v>
      </c>
      <c r="C272" s="30">
        <f t="shared" si="22"/>
        <v>644.30140148550856</v>
      </c>
      <c r="D272" s="31">
        <f t="shared" si="19"/>
        <v>111.23816807103839</v>
      </c>
      <c r="E272" s="31">
        <f t="shared" si="20"/>
        <v>533.06323341447023</v>
      </c>
      <c r="F272" s="32">
        <f t="shared" si="21"/>
        <v>21714.570380793208</v>
      </c>
    </row>
    <row r="273" spans="2:6" s="24" customFormat="1" ht="12" customHeight="1">
      <c r="B273" s="29">
        <v>48183</v>
      </c>
      <c r="C273" s="30">
        <f t="shared" si="22"/>
        <v>644.30140148550856</v>
      </c>
      <c r="D273" s="31">
        <f t="shared" si="19"/>
        <v>108.57285190396603</v>
      </c>
      <c r="E273" s="31">
        <f t="shared" si="20"/>
        <v>535.72854958154255</v>
      </c>
      <c r="F273" s="32">
        <f t="shared" si="21"/>
        <v>21178.841831211666</v>
      </c>
    </row>
    <row r="274" spans="2:6" s="24" customFormat="1" ht="12" customHeight="1">
      <c r="B274" s="29">
        <v>48214</v>
      </c>
      <c r="C274" s="30">
        <f t="shared" si="22"/>
        <v>644.30140148550856</v>
      </c>
      <c r="D274" s="31">
        <f t="shared" si="19"/>
        <v>105.89420915605832</v>
      </c>
      <c r="E274" s="31">
        <f t="shared" si="20"/>
        <v>538.40719232945025</v>
      </c>
      <c r="F274" s="32">
        <f t="shared" si="21"/>
        <v>20640.434638882216</v>
      </c>
    </row>
    <row r="275" spans="2:6" s="24" customFormat="1" ht="12" customHeight="1">
      <c r="B275" s="29">
        <v>48245</v>
      </c>
      <c r="C275" s="30">
        <f t="shared" si="22"/>
        <v>644.30140148550856</v>
      </c>
      <c r="D275" s="31">
        <f t="shared" si="19"/>
        <v>103.20217319441109</v>
      </c>
      <c r="E275" s="31">
        <f t="shared" si="20"/>
        <v>541.09922829109746</v>
      </c>
      <c r="F275" s="32">
        <f t="shared" si="21"/>
        <v>20099.33541059112</v>
      </c>
    </row>
    <row r="276" spans="2:6" s="24" customFormat="1" ht="12" customHeight="1">
      <c r="B276" s="29">
        <v>48274</v>
      </c>
      <c r="C276" s="30">
        <f t="shared" si="22"/>
        <v>644.30140148550856</v>
      </c>
      <c r="D276" s="31">
        <f t="shared" si="19"/>
        <v>100.49667705295559</v>
      </c>
      <c r="E276" s="31">
        <f t="shared" si="20"/>
        <v>543.80472443255303</v>
      </c>
      <c r="F276" s="32">
        <f t="shared" si="21"/>
        <v>19555.530686158567</v>
      </c>
    </row>
    <row r="277" spans="2:6" s="24" customFormat="1" ht="12" customHeight="1">
      <c r="B277" s="29">
        <v>48305</v>
      </c>
      <c r="C277" s="30">
        <f t="shared" si="22"/>
        <v>644.30140148550856</v>
      </c>
      <c r="D277" s="31">
        <f t="shared" si="19"/>
        <v>97.777653430792839</v>
      </c>
      <c r="E277" s="31">
        <f t="shared" si="20"/>
        <v>546.52374805471572</v>
      </c>
      <c r="F277" s="32">
        <f t="shared" si="21"/>
        <v>19009.006938103852</v>
      </c>
    </row>
    <row r="278" spans="2:6" s="24" customFormat="1" ht="12" customHeight="1">
      <c r="B278" s="29">
        <v>48335</v>
      </c>
      <c r="C278" s="30">
        <f t="shared" si="22"/>
        <v>644.30140148550856</v>
      </c>
      <c r="D278" s="31">
        <f t="shared" si="19"/>
        <v>95.045034690519245</v>
      </c>
      <c r="E278" s="31">
        <f t="shared" si="20"/>
        <v>549.25636679498928</v>
      </c>
      <c r="F278" s="32">
        <f t="shared" si="21"/>
        <v>18459.750571308861</v>
      </c>
    </row>
    <row r="279" spans="2:6" s="24" customFormat="1" ht="12" customHeight="1">
      <c r="B279" s="29">
        <v>48366</v>
      </c>
      <c r="C279" s="30">
        <f t="shared" si="22"/>
        <v>644.30140148550856</v>
      </c>
      <c r="D279" s="31">
        <f t="shared" si="19"/>
        <v>92.298752856544297</v>
      </c>
      <c r="E279" s="31">
        <f t="shared" si="20"/>
        <v>552.00264862896427</v>
      </c>
      <c r="F279" s="32">
        <f t="shared" si="21"/>
        <v>17907.747922679897</v>
      </c>
    </row>
    <row r="280" spans="2:6" s="24" customFormat="1" ht="12" customHeight="1">
      <c r="B280" s="29">
        <v>48396</v>
      </c>
      <c r="C280" s="30">
        <f t="shared" si="22"/>
        <v>644.30140148550856</v>
      </c>
      <c r="D280" s="31">
        <f t="shared" si="19"/>
        <v>89.538739613399471</v>
      </c>
      <c r="E280" s="31">
        <f t="shared" si="20"/>
        <v>554.76266187210911</v>
      </c>
      <c r="F280" s="32">
        <f t="shared" si="21"/>
        <v>17352.985260807789</v>
      </c>
    </row>
    <row r="281" spans="2:6" s="24" customFormat="1" ht="12" customHeight="1">
      <c r="B281" s="29">
        <v>48427</v>
      </c>
      <c r="C281" s="30">
        <f t="shared" si="22"/>
        <v>644.30140148550856</v>
      </c>
      <c r="D281" s="31">
        <f t="shared" si="19"/>
        <v>86.764926304038951</v>
      </c>
      <c r="E281" s="31">
        <f t="shared" si="20"/>
        <v>557.53647518146965</v>
      </c>
      <c r="F281" s="32">
        <f t="shared" si="21"/>
        <v>16795.448785626319</v>
      </c>
    </row>
    <row r="282" spans="2:6" s="24" customFormat="1" ht="12" customHeight="1">
      <c r="B282" s="29">
        <v>48458</v>
      </c>
      <c r="C282" s="30">
        <f t="shared" si="22"/>
        <v>644.30140148550856</v>
      </c>
      <c r="D282" s="31">
        <f t="shared" si="19"/>
        <v>83.977243928131585</v>
      </c>
      <c r="E282" s="31">
        <f t="shared" si="20"/>
        <v>560.32415755737702</v>
      </c>
      <c r="F282" s="32">
        <f t="shared" si="21"/>
        <v>16235.124628068941</v>
      </c>
    </row>
    <row r="283" spans="2:6" s="24" customFormat="1" ht="12" customHeight="1">
      <c r="B283" s="29">
        <v>48488</v>
      </c>
      <c r="C283" s="30">
        <f t="shared" si="22"/>
        <v>644.30140148550856</v>
      </c>
      <c r="D283" s="31">
        <f t="shared" si="19"/>
        <v>81.175623140344712</v>
      </c>
      <c r="E283" s="31">
        <f t="shared" si="20"/>
        <v>563.12577834516389</v>
      </c>
      <c r="F283" s="32">
        <f t="shared" si="21"/>
        <v>15671.998849723777</v>
      </c>
    </row>
    <row r="284" spans="2:6" s="24" customFormat="1" ht="12" customHeight="1">
      <c r="B284" s="29">
        <v>48519</v>
      </c>
      <c r="C284" s="30">
        <f t="shared" si="22"/>
        <v>644.30140148550856</v>
      </c>
      <c r="D284" s="31">
        <f t="shared" si="19"/>
        <v>78.359994248618889</v>
      </c>
      <c r="E284" s="31">
        <f t="shared" si="20"/>
        <v>565.94140723688963</v>
      </c>
      <c r="F284" s="32">
        <f t="shared" si="21"/>
        <v>15106.057442486888</v>
      </c>
    </row>
    <row r="285" spans="2:6" s="24" customFormat="1" ht="12" customHeight="1">
      <c r="B285" s="29">
        <v>48549</v>
      </c>
      <c r="C285" s="30">
        <f t="shared" si="22"/>
        <v>644.30140148550856</v>
      </c>
      <c r="D285" s="31">
        <f t="shared" si="19"/>
        <v>75.53028721243443</v>
      </c>
      <c r="E285" s="31">
        <f t="shared" si="20"/>
        <v>568.77111427307409</v>
      </c>
      <c r="F285" s="32">
        <f t="shared" si="21"/>
        <v>14537.286328213813</v>
      </c>
    </row>
    <row r="286" spans="2:6" s="24" customFormat="1" ht="12" customHeight="1">
      <c r="B286" s="29">
        <v>48580</v>
      </c>
      <c r="C286" s="30">
        <f t="shared" si="22"/>
        <v>644.30140148550856</v>
      </c>
      <c r="D286" s="31">
        <f t="shared" si="19"/>
        <v>72.686431641069063</v>
      </c>
      <c r="E286" s="31">
        <f t="shared" si="20"/>
        <v>571.61496984443954</v>
      </c>
      <c r="F286" s="32">
        <f t="shared" si="21"/>
        <v>13965.671358369375</v>
      </c>
    </row>
    <row r="287" spans="2:6" s="24" customFormat="1" ht="12" customHeight="1">
      <c r="B287" s="29">
        <v>48611</v>
      </c>
      <c r="C287" s="30">
        <f t="shared" si="22"/>
        <v>644.30140148550856</v>
      </c>
      <c r="D287" s="31">
        <f t="shared" si="19"/>
        <v>69.828356791846872</v>
      </c>
      <c r="E287" s="31">
        <f t="shared" si="20"/>
        <v>574.47304469366168</v>
      </c>
      <c r="F287" s="32">
        <f t="shared" si="21"/>
        <v>13391.198313675714</v>
      </c>
    </row>
    <row r="288" spans="2:6" s="24" customFormat="1" ht="12" customHeight="1">
      <c r="B288" s="29">
        <v>48639</v>
      </c>
      <c r="C288" s="30">
        <f t="shared" si="22"/>
        <v>644.30140148550856</v>
      </c>
      <c r="D288" s="31">
        <f t="shared" si="19"/>
        <v>66.955991568378565</v>
      </c>
      <c r="E288" s="31">
        <f t="shared" si="20"/>
        <v>577.34540991713004</v>
      </c>
      <c r="F288" s="32">
        <f t="shared" si="21"/>
        <v>12813.852903758583</v>
      </c>
    </row>
    <row r="289" spans="2:6" s="24" customFormat="1" ht="12" customHeight="1">
      <c r="B289" s="29">
        <v>48670</v>
      </c>
      <c r="C289" s="30">
        <f t="shared" si="22"/>
        <v>644.30140148550856</v>
      </c>
      <c r="D289" s="31">
        <f t="shared" si="19"/>
        <v>64.069264518792906</v>
      </c>
      <c r="E289" s="31">
        <f t="shared" si="20"/>
        <v>580.23213696671564</v>
      </c>
      <c r="F289" s="32">
        <f t="shared" si="21"/>
        <v>12233.620766791868</v>
      </c>
    </row>
    <row r="290" spans="2:6" s="24" customFormat="1" ht="12" customHeight="1">
      <c r="B290" s="29">
        <v>48700</v>
      </c>
      <c r="C290" s="30">
        <f t="shared" si="22"/>
        <v>644.30140148550856</v>
      </c>
      <c r="D290" s="31">
        <f t="shared" si="19"/>
        <v>61.168103833959343</v>
      </c>
      <c r="E290" s="31">
        <f t="shared" si="20"/>
        <v>583.13329765154924</v>
      </c>
      <c r="F290" s="32">
        <f t="shared" si="21"/>
        <v>11650.487469140318</v>
      </c>
    </row>
    <row r="291" spans="2:6" s="24" customFormat="1" ht="12" customHeight="1">
      <c r="B291" s="29">
        <v>48731</v>
      </c>
      <c r="C291" s="30">
        <f t="shared" si="22"/>
        <v>644.30140148550856</v>
      </c>
      <c r="D291" s="31">
        <f t="shared" si="19"/>
        <v>58.252437345701594</v>
      </c>
      <c r="E291" s="31">
        <f t="shared" si="20"/>
        <v>586.04896413980691</v>
      </c>
      <c r="F291" s="32">
        <f t="shared" si="21"/>
        <v>11064.438505000511</v>
      </c>
    </row>
    <row r="292" spans="2:6" s="24" customFormat="1" ht="12" customHeight="1">
      <c r="B292" s="29">
        <v>48761</v>
      </c>
      <c r="C292" s="30">
        <f t="shared" si="22"/>
        <v>644.30140148550856</v>
      </c>
      <c r="D292" s="31">
        <f t="shared" si="19"/>
        <v>55.322192525002556</v>
      </c>
      <c r="E292" s="31">
        <f t="shared" si="20"/>
        <v>588.97920896050596</v>
      </c>
      <c r="F292" s="32">
        <f t="shared" si="21"/>
        <v>10475.459296040006</v>
      </c>
    </row>
    <row r="293" spans="2:6" s="24" customFormat="1" ht="12" customHeight="1">
      <c r="B293" s="29">
        <v>48792</v>
      </c>
      <c r="C293" s="30">
        <f t="shared" si="22"/>
        <v>644.30140148550856</v>
      </c>
      <c r="D293" s="31">
        <f t="shared" si="19"/>
        <v>52.377296480200023</v>
      </c>
      <c r="E293" s="31">
        <f t="shared" si="20"/>
        <v>591.92410500530855</v>
      </c>
      <c r="F293" s="32">
        <f t="shared" si="21"/>
        <v>9883.5351910346981</v>
      </c>
    </row>
    <row r="294" spans="2:6" s="24" customFormat="1" ht="12" customHeight="1">
      <c r="B294" s="29">
        <v>48823</v>
      </c>
      <c r="C294" s="30">
        <f t="shared" si="22"/>
        <v>644.30140148550856</v>
      </c>
      <c r="D294" s="31">
        <f t="shared" ref="D294:D306" si="23">F293*$F$6/12</f>
        <v>49.417675955173486</v>
      </c>
      <c r="E294" s="31">
        <f t="shared" ref="E294:E306" si="24">C294-D294</f>
        <v>594.88372553033503</v>
      </c>
      <c r="F294" s="32">
        <f t="shared" ref="F294:F306" si="25">F293-E294</f>
        <v>9288.6514655043629</v>
      </c>
    </row>
    <row r="295" spans="2:6" s="24" customFormat="1" ht="12" customHeight="1">
      <c r="B295" s="29">
        <v>48853</v>
      </c>
      <c r="C295" s="30">
        <f t="shared" si="22"/>
        <v>644.30140148550856</v>
      </c>
      <c r="D295" s="31">
        <f t="shared" si="23"/>
        <v>46.443257327521813</v>
      </c>
      <c r="E295" s="31">
        <f t="shared" si="24"/>
        <v>597.85814415798677</v>
      </c>
      <c r="F295" s="32">
        <f t="shared" si="25"/>
        <v>8690.7933213463766</v>
      </c>
    </row>
    <row r="296" spans="2:6" s="24" customFormat="1" ht="12" customHeight="1">
      <c r="B296" s="29">
        <v>48884</v>
      </c>
      <c r="C296" s="30">
        <f t="shared" si="22"/>
        <v>644.30140148550856</v>
      </c>
      <c r="D296" s="31">
        <f t="shared" si="23"/>
        <v>43.453966606731882</v>
      </c>
      <c r="E296" s="31">
        <f t="shared" si="24"/>
        <v>600.84743487877665</v>
      </c>
      <c r="F296" s="32">
        <f t="shared" si="25"/>
        <v>8089.9458864675998</v>
      </c>
    </row>
    <row r="297" spans="2:6" s="24" customFormat="1" ht="12" customHeight="1">
      <c r="B297" s="29">
        <v>48914</v>
      </c>
      <c r="C297" s="30">
        <f t="shared" si="22"/>
        <v>644.30140148550856</v>
      </c>
      <c r="D297" s="31">
        <f t="shared" si="23"/>
        <v>40.449729432337996</v>
      </c>
      <c r="E297" s="31">
        <f t="shared" si="24"/>
        <v>603.85167205317055</v>
      </c>
      <c r="F297" s="32">
        <f t="shared" si="25"/>
        <v>7486.0942144144292</v>
      </c>
    </row>
    <row r="298" spans="2:6" s="24" customFormat="1" ht="12" customHeight="1">
      <c r="B298" s="29">
        <v>48945</v>
      </c>
      <c r="C298" s="30">
        <f t="shared" si="22"/>
        <v>644.30140148550856</v>
      </c>
      <c r="D298" s="31">
        <f t="shared" si="23"/>
        <v>37.430471072072145</v>
      </c>
      <c r="E298" s="31">
        <f t="shared" si="24"/>
        <v>606.87093041343644</v>
      </c>
      <c r="F298" s="32">
        <f t="shared" si="25"/>
        <v>6879.2232840009929</v>
      </c>
    </row>
    <row r="299" spans="2:6" s="24" customFormat="1" ht="12" customHeight="1">
      <c r="B299" s="29">
        <v>48976</v>
      </c>
      <c r="C299" s="30">
        <f t="shared" si="22"/>
        <v>644.30140148550856</v>
      </c>
      <c r="D299" s="31">
        <f t="shared" si="23"/>
        <v>34.396116420004965</v>
      </c>
      <c r="E299" s="31">
        <f t="shared" si="24"/>
        <v>609.90528506550356</v>
      </c>
      <c r="F299" s="32">
        <f t="shared" si="25"/>
        <v>6269.3179989354894</v>
      </c>
    </row>
    <row r="300" spans="2:6" s="24" customFormat="1" ht="12" customHeight="1">
      <c r="B300" s="29">
        <v>49004</v>
      </c>
      <c r="C300" s="30">
        <f t="shared" si="22"/>
        <v>644.30140148550856</v>
      </c>
      <c r="D300" s="31">
        <f t="shared" si="23"/>
        <v>31.346589994677444</v>
      </c>
      <c r="E300" s="31">
        <f t="shared" si="24"/>
        <v>612.95481149083116</v>
      </c>
      <c r="F300" s="32">
        <f t="shared" si="25"/>
        <v>5656.3631874446583</v>
      </c>
    </row>
    <row r="301" spans="2:6" s="24" customFormat="1" ht="12" customHeight="1">
      <c r="B301" s="29">
        <v>49035</v>
      </c>
      <c r="C301" s="30">
        <f t="shared" si="22"/>
        <v>644.30140148550856</v>
      </c>
      <c r="D301" s="31">
        <f t="shared" si="23"/>
        <v>28.281815937223289</v>
      </c>
      <c r="E301" s="31">
        <f t="shared" si="24"/>
        <v>616.01958554828525</v>
      </c>
      <c r="F301" s="32">
        <f t="shared" si="25"/>
        <v>5040.343601896373</v>
      </c>
    </row>
    <row r="302" spans="2:6" s="24" customFormat="1" ht="12" customHeight="1">
      <c r="B302" s="29">
        <v>49065</v>
      </c>
      <c r="C302" s="30">
        <f t="shared" si="22"/>
        <v>644.30140148550856</v>
      </c>
      <c r="D302" s="31">
        <f t="shared" si="23"/>
        <v>25.201718009481866</v>
      </c>
      <c r="E302" s="31">
        <f t="shared" si="24"/>
        <v>619.09968347602671</v>
      </c>
      <c r="F302" s="32">
        <f t="shared" si="25"/>
        <v>4421.2439184203467</v>
      </c>
    </row>
    <row r="303" spans="2:6" s="24" customFormat="1" ht="12" customHeight="1">
      <c r="B303" s="29">
        <v>49096</v>
      </c>
      <c r="C303" s="30">
        <f t="shared" si="22"/>
        <v>644.30140148550856</v>
      </c>
      <c r="D303" s="31">
        <f t="shared" si="23"/>
        <v>22.106219592101734</v>
      </c>
      <c r="E303" s="31">
        <f t="shared" si="24"/>
        <v>622.19518189340681</v>
      </c>
      <c r="F303" s="32">
        <f t="shared" si="25"/>
        <v>3799.04873652694</v>
      </c>
    </row>
    <row r="304" spans="2:6" s="24" customFormat="1" ht="12" customHeight="1">
      <c r="B304" s="29">
        <v>49126</v>
      </c>
      <c r="C304" s="30">
        <f t="shared" si="22"/>
        <v>644.30140148550856</v>
      </c>
      <c r="D304" s="31">
        <f t="shared" si="23"/>
        <v>18.995243682634698</v>
      </c>
      <c r="E304" s="31">
        <f t="shared" si="24"/>
        <v>625.30615780287383</v>
      </c>
      <c r="F304" s="32">
        <f t="shared" si="25"/>
        <v>3173.7425787240663</v>
      </c>
    </row>
    <row r="305" spans="2:6" s="24" customFormat="1" ht="12" customHeight="1">
      <c r="B305" s="29">
        <v>49157</v>
      </c>
      <c r="C305" s="30">
        <f t="shared" si="22"/>
        <v>644.30140148550856</v>
      </c>
      <c r="D305" s="31">
        <f t="shared" si="23"/>
        <v>15.868712893620332</v>
      </c>
      <c r="E305" s="31">
        <f t="shared" si="24"/>
        <v>628.43268859188822</v>
      </c>
      <c r="F305" s="32">
        <f t="shared" si="25"/>
        <v>2545.3098901321782</v>
      </c>
    </row>
    <row r="306" spans="2:6" s="24" customFormat="1" ht="12" customHeight="1">
      <c r="B306" s="29">
        <v>49188</v>
      </c>
      <c r="C306" s="30">
        <f t="shared" si="22"/>
        <v>644.30140148550856</v>
      </c>
      <c r="D306" s="31">
        <f t="shared" si="23"/>
        <v>12.72654945066089</v>
      </c>
      <c r="E306" s="31">
        <f t="shared" si="24"/>
        <v>631.57485203484771</v>
      </c>
      <c r="F306" s="32">
        <f t="shared" si="25"/>
        <v>1913.7350380973305</v>
      </c>
    </row>
    <row r="307" spans="2:6" s="24" customFormat="1" ht="12" customHeight="1">
      <c r="B307" s="29">
        <v>49218</v>
      </c>
      <c r="C307" s="30">
        <f t="shared" si="22"/>
        <v>644.30140148550856</v>
      </c>
      <c r="D307" s="31">
        <f t="shared" ref="D307:D309" si="26">F306*$F$6/12</f>
        <v>9.5686751904866529</v>
      </c>
      <c r="E307" s="31">
        <f t="shared" ref="E307:E309" si="27">C307-D307</f>
        <v>634.73272629502196</v>
      </c>
      <c r="F307" s="32">
        <f t="shared" ref="F307:F309" si="28">F306-E307</f>
        <v>1279.0023118023087</v>
      </c>
    </row>
    <row r="308" spans="2:6" s="24" customFormat="1" ht="12" customHeight="1">
      <c r="B308" s="29">
        <v>49249</v>
      </c>
      <c r="C308" s="30">
        <f t="shared" si="22"/>
        <v>644.30140148550856</v>
      </c>
      <c r="D308" s="31">
        <f t="shared" si="26"/>
        <v>6.3950115590115431</v>
      </c>
      <c r="E308" s="31">
        <f t="shared" si="27"/>
        <v>637.90638992649701</v>
      </c>
      <c r="F308" s="32">
        <f t="shared" si="28"/>
        <v>641.09592187581165</v>
      </c>
    </row>
    <row r="309" spans="2:6" s="24" customFormat="1" ht="12" customHeight="1" thickBot="1">
      <c r="B309" s="33">
        <v>49279</v>
      </c>
      <c r="C309" s="34">
        <f t="shared" si="22"/>
        <v>644.30140148550856</v>
      </c>
      <c r="D309" s="35">
        <f t="shared" si="26"/>
        <v>3.2054796093790583</v>
      </c>
      <c r="E309" s="35">
        <f t="shared" si="27"/>
        <v>641.09592187612952</v>
      </c>
      <c r="F309" s="36">
        <f t="shared" si="28"/>
        <v>-3.1786839826963842E-10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20"/>
  <sheetViews>
    <sheetView showGridLines="0" workbookViewId="0">
      <selection activeCell="L17" sqref="L17"/>
    </sheetView>
  </sheetViews>
  <sheetFormatPr defaultRowHeight="15"/>
  <cols>
    <col min="2" max="7" width="13.5703125" customWidth="1"/>
    <col min="8" max="8" width="18.42578125" customWidth="1"/>
  </cols>
  <sheetData>
    <row r="1" spans="1:8">
      <c r="A1" t="s">
        <v>24</v>
      </c>
    </row>
    <row r="4" spans="1:8" ht="15.75">
      <c r="A4" s="1"/>
      <c r="E4" t="s">
        <v>9</v>
      </c>
      <c r="F4" s="4">
        <v>5000</v>
      </c>
    </row>
    <row r="5" spans="1:8">
      <c r="E5" t="s">
        <v>8</v>
      </c>
      <c r="F5" s="3">
        <v>8</v>
      </c>
    </row>
    <row r="6" spans="1:8">
      <c r="B6" t="s">
        <v>1</v>
      </c>
      <c r="C6" s="2">
        <f>PMT(F6,F5,-F4)</f>
        <v>813.16480679337167</v>
      </c>
      <c r="E6" t="s">
        <v>7</v>
      </c>
      <c r="F6" s="49">
        <v>6.25E-2</v>
      </c>
    </row>
    <row r="7" spans="1:8" ht="15.75" thickBot="1"/>
    <row r="8" spans="1:8" ht="24.75" customHeight="1" thickBot="1">
      <c r="B8" s="14" t="s">
        <v>2</v>
      </c>
      <c r="C8" s="18" t="s">
        <v>3</v>
      </c>
      <c r="D8" s="19" t="s">
        <v>4</v>
      </c>
      <c r="E8" s="19" t="s">
        <v>5</v>
      </c>
      <c r="F8" s="19" t="s">
        <v>6</v>
      </c>
      <c r="G8" s="19" t="s">
        <v>21</v>
      </c>
      <c r="H8" s="20" t="s">
        <v>22</v>
      </c>
    </row>
    <row r="9" spans="1:8" ht="32.25" customHeight="1">
      <c r="B9" s="15">
        <v>0</v>
      </c>
      <c r="C9" s="11">
        <v>0</v>
      </c>
      <c r="D9" s="9">
        <v>0</v>
      </c>
      <c r="E9" s="9">
        <v>0</v>
      </c>
      <c r="F9" s="9">
        <f>F4</f>
        <v>5000</v>
      </c>
      <c r="G9" s="5">
        <v>0</v>
      </c>
      <c r="H9" s="51">
        <f>-F9</f>
        <v>-5000</v>
      </c>
    </row>
    <row r="10" spans="1:8" ht="32.25" customHeight="1">
      <c r="B10" s="16">
        <v>1</v>
      </c>
      <c r="C10" s="12">
        <f>$C$6</f>
        <v>813.16480679337167</v>
      </c>
      <c r="D10" s="5">
        <f>F9*$F$6</f>
        <v>312.5</v>
      </c>
      <c r="E10" s="5">
        <f>C10-D10</f>
        <v>500.66480679337167</v>
      </c>
      <c r="F10" s="5">
        <f>F9-E10</f>
        <v>4499.335193206628</v>
      </c>
      <c r="G10" s="5">
        <v>6.9</v>
      </c>
      <c r="H10" s="6">
        <f>C10+G10</f>
        <v>820.06480679337164</v>
      </c>
    </row>
    <row r="11" spans="1:8" ht="32.25" customHeight="1">
      <c r="B11" s="16">
        <v>2</v>
      </c>
      <c r="C11" s="12">
        <f t="shared" ref="C11:C17" si="0">$C$6</f>
        <v>813.16480679337167</v>
      </c>
      <c r="D11" s="5">
        <f t="shared" ref="D11:D15" si="1">F10*$F$6</f>
        <v>281.20844957541425</v>
      </c>
      <c r="E11" s="5">
        <f t="shared" ref="E11:E15" si="2">C11-D11</f>
        <v>531.95635721795747</v>
      </c>
      <c r="F11" s="5">
        <f t="shared" ref="F11:F15" si="3">F10-E11</f>
        <v>3967.3788359886703</v>
      </c>
      <c r="G11" s="5">
        <v>6.9</v>
      </c>
      <c r="H11" s="6">
        <f t="shared" ref="H11:H17" si="4">C11+G11</f>
        <v>820.06480679337164</v>
      </c>
    </row>
    <row r="12" spans="1:8" ht="32.25" customHeight="1">
      <c r="B12" s="16">
        <v>3</v>
      </c>
      <c r="C12" s="12">
        <f t="shared" si="0"/>
        <v>813.16480679337167</v>
      </c>
      <c r="D12" s="5">
        <f t="shared" si="1"/>
        <v>247.96117724929189</v>
      </c>
      <c r="E12" s="5">
        <f t="shared" si="2"/>
        <v>565.20362954407983</v>
      </c>
      <c r="F12" s="5">
        <f t="shared" si="3"/>
        <v>3402.1752064445905</v>
      </c>
      <c r="G12" s="5">
        <v>6.9</v>
      </c>
      <c r="H12" s="6">
        <f t="shared" si="4"/>
        <v>820.06480679337164</v>
      </c>
    </row>
    <row r="13" spans="1:8" ht="32.25" customHeight="1">
      <c r="B13" s="16">
        <v>4</v>
      </c>
      <c r="C13" s="12">
        <f t="shared" si="0"/>
        <v>813.16480679337167</v>
      </c>
      <c r="D13" s="5">
        <f t="shared" si="1"/>
        <v>212.6359504027869</v>
      </c>
      <c r="E13" s="5">
        <f t="shared" si="2"/>
        <v>600.52885639058479</v>
      </c>
      <c r="F13" s="5">
        <f t="shared" si="3"/>
        <v>2801.6463500540058</v>
      </c>
      <c r="G13" s="5">
        <v>6.9</v>
      </c>
      <c r="H13" s="6">
        <f t="shared" si="4"/>
        <v>820.06480679337164</v>
      </c>
    </row>
    <row r="14" spans="1:8" ht="32.25" customHeight="1">
      <c r="B14" s="16">
        <v>5</v>
      </c>
      <c r="C14" s="12">
        <f t="shared" si="0"/>
        <v>813.16480679337167</v>
      </c>
      <c r="D14" s="5">
        <f t="shared" si="1"/>
        <v>175.10289687837536</v>
      </c>
      <c r="E14" s="5">
        <f t="shared" si="2"/>
        <v>638.06190991499625</v>
      </c>
      <c r="F14" s="5">
        <f t="shared" si="3"/>
        <v>2163.5844401390095</v>
      </c>
      <c r="G14" s="5">
        <v>6.9</v>
      </c>
      <c r="H14" s="6">
        <f t="shared" si="4"/>
        <v>820.06480679337164</v>
      </c>
    </row>
    <row r="15" spans="1:8" ht="32.25" customHeight="1">
      <c r="B15" s="16">
        <v>6</v>
      </c>
      <c r="C15" s="12">
        <f t="shared" si="0"/>
        <v>813.16480679337167</v>
      </c>
      <c r="D15" s="5">
        <f t="shared" si="1"/>
        <v>135.2240275086881</v>
      </c>
      <c r="E15" s="5">
        <f t="shared" si="2"/>
        <v>677.94077928468357</v>
      </c>
      <c r="F15" s="5">
        <f t="shared" si="3"/>
        <v>1485.6436608543258</v>
      </c>
      <c r="G15" s="5">
        <v>6.9</v>
      </c>
      <c r="H15" s="6">
        <f t="shared" si="4"/>
        <v>820.06480679337164</v>
      </c>
    </row>
    <row r="16" spans="1:8" ht="32.25" customHeight="1">
      <c r="B16" s="16">
        <v>7</v>
      </c>
      <c r="C16" s="12">
        <f t="shared" si="0"/>
        <v>813.16480679337167</v>
      </c>
      <c r="D16" s="5">
        <f t="shared" ref="D16:D17" si="5">F15*$F$6</f>
        <v>92.852728803395365</v>
      </c>
      <c r="E16" s="5">
        <f t="shared" ref="E16:E17" si="6">C16-D16</f>
        <v>720.31207798997627</v>
      </c>
      <c r="F16" s="5">
        <f t="shared" ref="F16:F17" si="7">F15-E16</f>
        <v>765.33158286434957</v>
      </c>
      <c r="G16" s="5">
        <v>6.9</v>
      </c>
      <c r="H16" s="6">
        <f t="shared" si="4"/>
        <v>820.06480679337164</v>
      </c>
    </row>
    <row r="17" spans="2:8" ht="32.25" customHeight="1" thickBot="1">
      <c r="B17" s="17">
        <v>8</v>
      </c>
      <c r="C17" s="13">
        <f t="shared" si="0"/>
        <v>813.16480679337167</v>
      </c>
      <c r="D17" s="7">
        <f t="shared" si="5"/>
        <v>47.833223929021848</v>
      </c>
      <c r="E17" s="7">
        <f t="shared" si="6"/>
        <v>765.3315828643498</v>
      </c>
      <c r="F17" s="7">
        <f t="shared" si="7"/>
        <v>0</v>
      </c>
      <c r="G17" s="7">
        <v>6.9</v>
      </c>
      <c r="H17" s="8">
        <f t="shared" si="4"/>
        <v>820.06480679337164</v>
      </c>
    </row>
    <row r="19" spans="2:8" ht="15.75" thickBot="1"/>
    <row r="20" spans="2:8" ht="16.5" thickBot="1">
      <c r="C20" s="23" t="s">
        <v>23</v>
      </c>
      <c r="D20" s="50">
        <f>IRR(H9:H17)</f>
        <v>6.465110507433991E-2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18"/>
  <sheetViews>
    <sheetView showGridLines="0" workbookViewId="0">
      <selection activeCell="F20" sqref="F20"/>
    </sheetView>
  </sheetViews>
  <sheetFormatPr defaultRowHeight="15"/>
  <cols>
    <col min="2" max="2" width="16.140625" customWidth="1"/>
    <col min="3" max="3" width="15" customWidth="1"/>
    <col min="4" max="4" width="15.140625" customWidth="1"/>
    <col min="5" max="5" width="14.28515625" customWidth="1"/>
    <col min="6" max="6" width="14.85546875" customWidth="1"/>
  </cols>
  <sheetData>
    <row r="1" spans="1:6" ht="15.75">
      <c r="A1" s="1" t="s">
        <v>15</v>
      </c>
    </row>
    <row r="4" spans="1:6" ht="15.75">
      <c r="A4" s="1"/>
      <c r="E4" t="s">
        <v>9</v>
      </c>
      <c r="F4" s="4">
        <v>30000</v>
      </c>
    </row>
    <row r="5" spans="1:6">
      <c r="E5" t="s">
        <v>8</v>
      </c>
      <c r="F5" s="3">
        <v>7</v>
      </c>
    </row>
    <row r="6" spans="1:6">
      <c r="B6" t="s">
        <v>1</v>
      </c>
      <c r="C6" s="2">
        <v>5000</v>
      </c>
      <c r="E6" t="s">
        <v>7</v>
      </c>
      <c r="F6" s="21">
        <v>0.04</v>
      </c>
    </row>
    <row r="7" spans="1:6" ht="15.75" thickBot="1"/>
    <row r="8" spans="1:6" ht="24.75" customHeight="1" thickBot="1">
      <c r="B8" s="14" t="s">
        <v>2</v>
      </c>
      <c r="C8" s="18" t="s">
        <v>3</v>
      </c>
      <c r="D8" s="19" t="s">
        <v>4</v>
      </c>
      <c r="E8" s="19" t="s">
        <v>5</v>
      </c>
      <c r="F8" s="20" t="s">
        <v>6</v>
      </c>
    </row>
    <row r="9" spans="1:6" ht="24.75" customHeight="1">
      <c r="B9" s="15">
        <v>0</v>
      </c>
      <c r="C9" s="11">
        <v>0</v>
      </c>
      <c r="D9" s="9">
        <v>0</v>
      </c>
      <c r="E9" s="9">
        <v>0</v>
      </c>
      <c r="F9" s="10">
        <f>F4</f>
        <v>30000</v>
      </c>
    </row>
    <row r="10" spans="1:6" ht="24.75" customHeight="1">
      <c r="B10" s="16">
        <v>1</v>
      </c>
      <c r="C10" s="12">
        <f>$C$6</f>
        <v>5000</v>
      </c>
      <c r="D10" s="5">
        <f>F9*$F$6</f>
        <v>1200</v>
      </c>
      <c r="E10" s="5">
        <f>C10-D10</f>
        <v>3800</v>
      </c>
      <c r="F10" s="6">
        <f>F9-E10</f>
        <v>26200</v>
      </c>
    </row>
    <row r="11" spans="1:6" ht="24.75" customHeight="1">
      <c r="B11" s="16">
        <v>2</v>
      </c>
      <c r="C11" s="12">
        <f t="shared" ref="C11:C15" si="0">$C$6</f>
        <v>5000</v>
      </c>
      <c r="D11" s="5">
        <f t="shared" ref="D11:D16" si="1">F10*$F$6</f>
        <v>1048</v>
      </c>
      <c r="E11" s="5">
        <f t="shared" ref="E11:E15" si="2">C11-D11</f>
        <v>3952</v>
      </c>
      <c r="F11" s="6">
        <f t="shared" ref="F11:F16" si="3">F10-E11</f>
        <v>22248</v>
      </c>
    </row>
    <row r="12" spans="1:6" ht="24.75" customHeight="1">
      <c r="B12" s="16">
        <v>3</v>
      </c>
      <c r="C12" s="12">
        <f t="shared" si="0"/>
        <v>5000</v>
      </c>
      <c r="D12" s="5">
        <f t="shared" si="1"/>
        <v>889.92000000000007</v>
      </c>
      <c r="E12" s="5">
        <f t="shared" si="2"/>
        <v>4110.08</v>
      </c>
      <c r="F12" s="6">
        <f t="shared" si="3"/>
        <v>18137.919999999998</v>
      </c>
    </row>
    <row r="13" spans="1:6" ht="24.75" customHeight="1">
      <c r="B13" s="16">
        <v>4</v>
      </c>
      <c r="C13" s="12">
        <f t="shared" si="0"/>
        <v>5000</v>
      </c>
      <c r="D13" s="5">
        <f t="shared" si="1"/>
        <v>725.51679999999999</v>
      </c>
      <c r="E13" s="5">
        <f t="shared" si="2"/>
        <v>4274.4831999999997</v>
      </c>
      <c r="F13" s="6">
        <f t="shared" si="3"/>
        <v>13863.436799999999</v>
      </c>
    </row>
    <row r="14" spans="1:6" ht="24.75" customHeight="1">
      <c r="B14" s="16">
        <v>5</v>
      </c>
      <c r="C14" s="12">
        <f t="shared" si="0"/>
        <v>5000</v>
      </c>
      <c r="D14" s="5">
        <f t="shared" si="1"/>
        <v>554.53747199999998</v>
      </c>
      <c r="E14" s="5">
        <f t="shared" si="2"/>
        <v>4445.462528</v>
      </c>
      <c r="F14" s="6">
        <f t="shared" si="3"/>
        <v>9417.9742719999995</v>
      </c>
    </row>
    <row r="15" spans="1:6" ht="24.75" customHeight="1">
      <c r="B15" s="16">
        <v>6</v>
      </c>
      <c r="C15" s="12">
        <f t="shared" si="0"/>
        <v>5000</v>
      </c>
      <c r="D15" s="5">
        <f t="shared" si="1"/>
        <v>376.71897087999997</v>
      </c>
      <c r="E15" s="5">
        <f t="shared" si="2"/>
        <v>4623.2810291200003</v>
      </c>
      <c r="F15" s="6">
        <f t="shared" si="3"/>
        <v>4794.6932428799992</v>
      </c>
    </row>
    <row r="16" spans="1:6" ht="24.75" customHeight="1" thickBot="1">
      <c r="B16" s="17">
        <v>7</v>
      </c>
      <c r="C16" s="13">
        <f>D16+E16</f>
        <v>4986.4809725951991</v>
      </c>
      <c r="D16" s="7">
        <f t="shared" si="1"/>
        <v>191.78772971519996</v>
      </c>
      <c r="E16" s="7">
        <f>F15</f>
        <v>4794.6932428799992</v>
      </c>
      <c r="F16" s="8">
        <f t="shared" si="3"/>
        <v>0</v>
      </c>
    </row>
    <row r="17" spans="2:3" ht="15.75" thickBot="1"/>
    <row r="18" spans="2:3" ht="40.5" customHeight="1" thickBot="1">
      <c r="B18" s="41" t="s">
        <v>16</v>
      </c>
      <c r="C18" s="22">
        <f>C16</f>
        <v>4986.4809725951991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30"/>
  <sheetViews>
    <sheetView showGridLines="0" workbookViewId="0">
      <selection activeCell="I12" sqref="I12"/>
    </sheetView>
  </sheetViews>
  <sheetFormatPr defaultRowHeight="15"/>
  <cols>
    <col min="2" max="6" width="18" customWidth="1"/>
  </cols>
  <sheetData>
    <row r="1" spans="1:6" ht="15.75">
      <c r="A1" s="1" t="s">
        <v>17</v>
      </c>
    </row>
    <row r="4" spans="1:6" ht="16.5" thickBot="1">
      <c r="A4" s="1"/>
      <c r="E4" t="s">
        <v>9</v>
      </c>
      <c r="F4" s="4">
        <v>50000</v>
      </c>
    </row>
    <row r="5" spans="1:6" ht="16.5" thickBot="1">
      <c r="E5" s="41" t="s">
        <v>8</v>
      </c>
      <c r="F5" s="22">
        <f>B28</f>
        <v>19</v>
      </c>
    </row>
    <row r="6" spans="1:6">
      <c r="B6" t="s">
        <v>1</v>
      </c>
      <c r="C6" s="2">
        <v>6000</v>
      </c>
      <c r="E6" t="s">
        <v>7</v>
      </c>
      <c r="F6" s="21">
        <v>0.1</v>
      </c>
    </row>
    <row r="7" spans="1:6" ht="15.75" thickBot="1"/>
    <row r="8" spans="1:6" ht="16.5" customHeight="1" thickBot="1">
      <c r="B8" s="14" t="s">
        <v>2</v>
      </c>
      <c r="C8" s="18" t="s">
        <v>3</v>
      </c>
      <c r="D8" s="19" t="s">
        <v>4</v>
      </c>
      <c r="E8" s="19" t="s">
        <v>5</v>
      </c>
      <c r="F8" s="20" t="s">
        <v>6</v>
      </c>
    </row>
    <row r="9" spans="1:6" ht="16.5" customHeight="1">
      <c r="B9" s="15">
        <v>0</v>
      </c>
      <c r="C9" s="11">
        <v>0</v>
      </c>
      <c r="D9" s="9">
        <v>0</v>
      </c>
      <c r="E9" s="9">
        <v>0</v>
      </c>
      <c r="F9" s="10">
        <f>F4</f>
        <v>50000</v>
      </c>
    </row>
    <row r="10" spans="1:6" ht="16.5" customHeight="1">
      <c r="B10" s="16">
        <v>1</v>
      </c>
      <c r="C10" s="12">
        <f>$C$6</f>
        <v>6000</v>
      </c>
      <c r="D10" s="5">
        <f>F9*$F$6</f>
        <v>5000</v>
      </c>
      <c r="E10" s="5">
        <f>C10-D10</f>
        <v>1000</v>
      </c>
      <c r="F10" s="6">
        <f>F9-E10</f>
        <v>49000</v>
      </c>
    </row>
    <row r="11" spans="1:6" ht="16.5" customHeight="1">
      <c r="B11" s="16">
        <v>2</v>
      </c>
      <c r="C11" s="12">
        <f t="shared" ref="C11:C27" si="0">$C$6</f>
        <v>6000</v>
      </c>
      <c r="D11" s="5">
        <f t="shared" ref="D11:D15" si="1">F10*$F$6</f>
        <v>4900</v>
      </c>
      <c r="E11" s="5">
        <f t="shared" ref="E11:E15" si="2">C11-D11</f>
        <v>1100</v>
      </c>
      <c r="F11" s="6">
        <f t="shared" ref="F11:F15" si="3">F10-E11</f>
        <v>47900</v>
      </c>
    </row>
    <row r="12" spans="1:6" ht="16.5" customHeight="1">
      <c r="B12" s="16">
        <v>3</v>
      </c>
      <c r="C12" s="12">
        <f t="shared" si="0"/>
        <v>6000</v>
      </c>
      <c r="D12" s="5">
        <f t="shared" si="1"/>
        <v>4790</v>
      </c>
      <c r="E12" s="5">
        <f t="shared" si="2"/>
        <v>1210</v>
      </c>
      <c r="F12" s="6">
        <f t="shared" si="3"/>
        <v>46690</v>
      </c>
    </row>
    <row r="13" spans="1:6" ht="16.5" customHeight="1">
      <c r="B13" s="16">
        <v>4</v>
      </c>
      <c r="C13" s="12">
        <f t="shared" si="0"/>
        <v>6000</v>
      </c>
      <c r="D13" s="5">
        <f t="shared" si="1"/>
        <v>4669</v>
      </c>
      <c r="E13" s="5">
        <f t="shared" si="2"/>
        <v>1331</v>
      </c>
      <c r="F13" s="6">
        <f t="shared" si="3"/>
        <v>45359</v>
      </c>
    </row>
    <row r="14" spans="1:6" ht="16.5" customHeight="1">
      <c r="B14" s="16">
        <v>5</v>
      </c>
      <c r="C14" s="12">
        <f t="shared" si="0"/>
        <v>6000</v>
      </c>
      <c r="D14" s="5">
        <f t="shared" si="1"/>
        <v>4535.9000000000005</v>
      </c>
      <c r="E14" s="5">
        <f t="shared" si="2"/>
        <v>1464.0999999999995</v>
      </c>
      <c r="F14" s="6">
        <f t="shared" si="3"/>
        <v>43894.9</v>
      </c>
    </row>
    <row r="15" spans="1:6" ht="16.5" customHeight="1">
      <c r="B15" s="16">
        <v>6</v>
      </c>
      <c r="C15" s="12">
        <f t="shared" si="0"/>
        <v>6000</v>
      </c>
      <c r="D15" s="5">
        <f t="shared" si="1"/>
        <v>4389.4900000000007</v>
      </c>
      <c r="E15" s="5">
        <f t="shared" si="2"/>
        <v>1610.5099999999993</v>
      </c>
      <c r="F15" s="6">
        <f t="shared" si="3"/>
        <v>42284.39</v>
      </c>
    </row>
    <row r="16" spans="1:6" ht="16.5" customHeight="1">
      <c r="B16" s="16">
        <v>7</v>
      </c>
      <c r="C16" s="12">
        <f t="shared" si="0"/>
        <v>6000</v>
      </c>
      <c r="D16" s="5">
        <f t="shared" ref="D16:D24" si="4">F15*$F$6</f>
        <v>4228.4390000000003</v>
      </c>
      <c r="E16" s="5">
        <f t="shared" ref="E16:E24" si="5">C16-D16</f>
        <v>1771.5609999999997</v>
      </c>
      <c r="F16" s="6">
        <f t="shared" ref="F16:F24" si="6">F15-E16</f>
        <v>40512.828999999998</v>
      </c>
    </row>
    <row r="17" spans="2:6" ht="16.5" customHeight="1">
      <c r="B17" s="16">
        <v>8</v>
      </c>
      <c r="C17" s="12">
        <f t="shared" si="0"/>
        <v>6000</v>
      </c>
      <c r="D17" s="5">
        <f t="shared" si="4"/>
        <v>4051.2829000000002</v>
      </c>
      <c r="E17" s="5">
        <f t="shared" si="5"/>
        <v>1948.7170999999998</v>
      </c>
      <c r="F17" s="6">
        <f t="shared" si="6"/>
        <v>38564.111899999996</v>
      </c>
    </row>
    <row r="18" spans="2:6" ht="16.5" customHeight="1">
      <c r="B18" s="16">
        <v>9</v>
      </c>
      <c r="C18" s="12">
        <f t="shared" si="0"/>
        <v>6000</v>
      </c>
      <c r="D18" s="5">
        <f t="shared" si="4"/>
        <v>3856.4111899999998</v>
      </c>
      <c r="E18" s="5">
        <f t="shared" si="5"/>
        <v>2143.5888100000002</v>
      </c>
      <c r="F18" s="6">
        <f t="shared" si="6"/>
        <v>36420.523089999995</v>
      </c>
    </row>
    <row r="19" spans="2:6" ht="16.5" customHeight="1">
      <c r="B19" s="16">
        <v>10</v>
      </c>
      <c r="C19" s="12">
        <f t="shared" si="0"/>
        <v>6000</v>
      </c>
      <c r="D19" s="5">
        <f t="shared" si="4"/>
        <v>3642.0523089999997</v>
      </c>
      <c r="E19" s="5">
        <f t="shared" si="5"/>
        <v>2357.9476910000003</v>
      </c>
      <c r="F19" s="6">
        <f t="shared" si="6"/>
        <v>34062.575398999994</v>
      </c>
    </row>
    <row r="20" spans="2:6" ht="16.5" customHeight="1">
      <c r="B20" s="16">
        <v>11</v>
      </c>
      <c r="C20" s="12">
        <f t="shared" si="0"/>
        <v>6000</v>
      </c>
      <c r="D20" s="5">
        <f t="shared" si="4"/>
        <v>3406.2575398999998</v>
      </c>
      <c r="E20" s="5">
        <f t="shared" si="5"/>
        <v>2593.7424601000002</v>
      </c>
      <c r="F20" s="6">
        <f t="shared" si="6"/>
        <v>31468.832938899992</v>
      </c>
    </row>
    <row r="21" spans="2:6" ht="16.5" customHeight="1">
      <c r="B21" s="16">
        <v>12</v>
      </c>
      <c r="C21" s="12">
        <f t="shared" si="0"/>
        <v>6000</v>
      </c>
      <c r="D21" s="5">
        <f t="shared" si="4"/>
        <v>3146.8832938899995</v>
      </c>
      <c r="E21" s="5">
        <f t="shared" si="5"/>
        <v>2853.1167061100005</v>
      </c>
      <c r="F21" s="6">
        <f t="shared" si="6"/>
        <v>28615.716232789993</v>
      </c>
    </row>
    <row r="22" spans="2:6" ht="16.5" customHeight="1">
      <c r="B22" s="16">
        <v>13</v>
      </c>
      <c r="C22" s="12">
        <f t="shared" si="0"/>
        <v>6000</v>
      </c>
      <c r="D22" s="5">
        <f t="shared" si="4"/>
        <v>2861.5716232789996</v>
      </c>
      <c r="E22" s="5">
        <f t="shared" si="5"/>
        <v>3138.4283767210004</v>
      </c>
      <c r="F22" s="6">
        <f t="shared" si="6"/>
        <v>25477.287856068993</v>
      </c>
    </row>
    <row r="23" spans="2:6" ht="16.5" customHeight="1">
      <c r="B23" s="16">
        <v>14</v>
      </c>
      <c r="C23" s="12">
        <f t="shared" si="0"/>
        <v>6000</v>
      </c>
      <c r="D23" s="5">
        <f t="shared" si="4"/>
        <v>2547.7287856068997</v>
      </c>
      <c r="E23" s="5">
        <f t="shared" si="5"/>
        <v>3452.2712143931003</v>
      </c>
      <c r="F23" s="6">
        <f t="shared" si="6"/>
        <v>22025.016641675895</v>
      </c>
    </row>
    <row r="24" spans="2:6" ht="16.5" customHeight="1">
      <c r="B24" s="16">
        <v>15</v>
      </c>
      <c r="C24" s="12">
        <f t="shared" si="0"/>
        <v>6000</v>
      </c>
      <c r="D24" s="5">
        <f t="shared" si="4"/>
        <v>2202.5016641675898</v>
      </c>
      <c r="E24" s="5">
        <f t="shared" si="5"/>
        <v>3797.4983358324102</v>
      </c>
      <c r="F24" s="6">
        <f t="shared" si="6"/>
        <v>18227.518305843485</v>
      </c>
    </row>
    <row r="25" spans="2:6" ht="16.5" customHeight="1">
      <c r="B25" s="16">
        <v>16</v>
      </c>
      <c r="C25" s="12">
        <f t="shared" si="0"/>
        <v>6000</v>
      </c>
      <c r="D25" s="5">
        <f t="shared" ref="D25:D28" si="7">F24*$F$6</f>
        <v>1822.7518305843487</v>
      </c>
      <c r="E25" s="5">
        <f t="shared" ref="E25:E27" si="8">C25-D25</f>
        <v>4177.2481694156513</v>
      </c>
      <c r="F25" s="6">
        <f t="shared" ref="F25:F28" si="9">F24-E25</f>
        <v>14050.270136427833</v>
      </c>
    </row>
    <row r="26" spans="2:6" ht="16.5" customHeight="1">
      <c r="B26" s="16">
        <v>17</v>
      </c>
      <c r="C26" s="12">
        <f t="shared" si="0"/>
        <v>6000</v>
      </c>
      <c r="D26" s="5">
        <f t="shared" si="7"/>
        <v>1405.0270136427835</v>
      </c>
      <c r="E26" s="5">
        <f t="shared" si="8"/>
        <v>4594.9729863572165</v>
      </c>
      <c r="F26" s="6">
        <f t="shared" si="9"/>
        <v>9455.2971500706153</v>
      </c>
    </row>
    <row r="27" spans="2:6" ht="16.5" customHeight="1">
      <c r="B27" s="16">
        <v>18</v>
      </c>
      <c r="C27" s="12">
        <f t="shared" si="0"/>
        <v>6000</v>
      </c>
      <c r="D27" s="5">
        <f t="shared" si="7"/>
        <v>945.52971500706155</v>
      </c>
      <c r="E27" s="5">
        <f t="shared" si="8"/>
        <v>5054.4702849929381</v>
      </c>
      <c r="F27" s="6">
        <f t="shared" si="9"/>
        <v>4400.8268650776772</v>
      </c>
    </row>
    <row r="28" spans="2:6" ht="16.5" customHeight="1" thickBot="1">
      <c r="B28" s="17">
        <v>19</v>
      </c>
      <c r="C28" s="42">
        <f>D28+E28</f>
        <v>4840.9095515854451</v>
      </c>
      <c r="D28" s="7">
        <f t="shared" si="7"/>
        <v>440.08268650776773</v>
      </c>
      <c r="E28" s="42">
        <f>F27</f>
        <v>4400.8268650776772</v>
      </c>
      <c r="F28" s="8">
        <f t="shared" si="9"/>
        <v>0</v>
      </c>
    </row>
    <row r="29" spans="2:6" ht="15.75" thickBot="1"/>
    <row r="30" spans="2:6" ht="32.25" thickBot="1">
      <c r="B30" s="41" t="s">
        <v>16</v>
      </c>
      <c r="C30" s="22">
        <f>C28</f>
        <v>4840.9095515854451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16"/>
  <sheetViews>
    <sheetView showGridLines="0" workbookViewId="0">
      <selection activeCell="I20" sqref="I20"/>
    </sheetView>
  </sheetViews>
  <sheetFormatPr defaultRowHeight="15"/>
  <cols>
    <col min="2" max="6" width="14" customWidth="1"/>
  </cols>
  <sheetData>
    <row r="1" spans="1:6">
      <c r="A1" t="s">
        <v>18</v>
      </c>
    </row>
    <row r="4" spans="1:6" ht="15.75">
      <c r="A4" s="1"/>
      <c r="E4" t="s">
        <v>9</v>
      </c>
      <c r="F4" s="4">
        <v>30000</v>
      </c>
    </row>
    <row r="5" spans="1:6">
      <c r="E5" t="s">
        <v>8</v>
      </c>
      <c r="F5" s="3">
        <v>7</v>
      </c>
    </row>
    <row r="6" spans="1:6">
      <c r="B6" t="s">
        <v>19</v>
      </c>
      <c r="C6" s="2">
        <f>F4/F5</f>
        <v>4285.7142857142853</v>
      </c>
      <c r="E6" t="s">
        <v>7</v>
      </c>
      <c r="F6" s="21">
        <v>0.04</v>
      </c>
    </row>
    <row r="7" spans="1:6" ht="15.75" thickBot="1"/>
    <row r="8" spans="1:6" ht="24.75" customHeight="1" thickBot="1">
      <c r="B8" s="14" t="s">
        <v>2</v>
      </c>
      <c r="C8" s="18" t="s">
        <v>3</v>
      </c>
      <c r="D8" s="19" t="s">
        <v>4</v>
      </c>
      <c r="E8" s="19" t="s">
        <v>5</v>
      </c>
      <c r="F8" s="20" t="s">
        <v>6</v>
      </c>
    </row>
    <row r="9" spans="1:6" ht="24.75" customHeight="1">
      <c r="B9" s="15">
        <v>0</v>
      </c>
      <c r="C9" s="11">
        <v>0</v>
      </c>
      <c r="D9" s="9">
        <v>0</v>
      </c>
      <c r="E9" s="9">
        <v>0</v>
      </c>
      <c r="F9" s="10">
        <f>F4</f>
        <v>30000</v>
      </c>
    </row>
    <row r="10" spans="1:6" ht="24.75" customHeight="1">
      <c r="B10" s="16">
        <v>1</v>
      </c>
      <c r="C10" s="12">
        <f>D10+E10</f>
        <v>5485.7142857142853</v>
      </c>
      <c r="D10" s="5">
        <f>F9*$F$6</f>
        <v>1200</v>
      </c>
      <c r="E10" s="43">
        <f>$C$6</f>
        <v>4285.7142857142853</v>
      </c>
      <c r="F10" s="6">
        <f>F9-E10</f>
        <v>25714.285714285714</v>
      </c>
    </row>
    <row r="11" spans="1:6" ht="24.75" customHeight="1">
      <c r="B11" s="16">
        <v>2</v>
      </c>
      <c r="C11" s="12">
        <f t="shared" ref="C11:C16" si="0">D11+E11</f>
        <v>5314.2857142857138</v>
      </c>
      <c r="D11" s="5">
        <f t="shared" ref="D11:D16" si="1">F10*$F$6</f>
        <v>1028.5714285714287</v>
      </c>
      <c r="E11" s="43">
        <f t="shared" ref="E11:E16" si="2">$C$6</f>
        <v>4285.7142857142853</v>
      </c>
      <c r="F11" s="6">
        <f t="shared" ref="F11:F16" si="3">F10-E11</f>
        <v>21428.571428571428</v>
      </c>
    </row>
    <row r="12" spans="1:6" ht="24.75" customHeight="1">
      <c r="B12" s="16">
        <v>3</v>
      </c>
      <c r="C12" s="12">
        <f t="shared" si="0"/>
        <v>5142.8571428571422</v>
      </c>
      <c r="D12" s="5">
        <f t="shared" si="1"/>
        <v>857.14285714285711</v>
      </c>
      <c r="E12" s="43">
        <f t="shared" si="2"/>
        <v>4285.7142857142853</v>
      </c>
      <c r="F12" s="6">
        <f t="shared" si="3"/>
        <v>17142.857142857141</v>
      </c>
    </row>
    <row r="13" spans="1:6" ht="24.75" customHeight="1">
      <c r="B13" s="16">
        <v>4</v>
      </c>
      <c r="C13" s="12">
        <f t="shared" si="0"/>
        <v>4971.4285714285706</v>
      </c>
      <c r="D13" s="5">
        <f t="shared" si="1"/>
        <v>685.71428571428567</v>
      </c>
      <c r="E13" s="43">
        <f t="shared" si="2"/>
        <v>4285.7142857142853</v>
      </c>
      <c r="F13" s="6">
        <f t="shared" si="3"/>
        <v>12857.142857142855</v>
      </c>
    </row>
    <row r="14" spans="1:6" ht="24.75" customHeight="1">
      <c r="B14" s="16">
        <v>5</v>
      </c>
      <c r="C14" s="12">
        <f t="shared" si="0"/>
        <v>4800</v>
      </c>
      <c r="D14" s="5">
        <f t="shared" si="1"/>
        <v>514.28571428571422</v>
      </c>
      <c r="E14" s="43">
        <f t="shared" si="2"/>
        <v>4285.7142857142853</v>
      </c>
      <c r="F14" s="6">
        <f t="shared" si="3"/>
        <v>8571.4285714285688</v>
      </c>
    </row>
    <row r="15" spans="1:6" ht="24.75" customHeight="1">
      <c r="B15" s="16">
        <v>6</v>
      </c>
      <c r="C15" s="12">
        <f t="shared" si="0"/>
        <v>4628.5714285714284</v>
      </c>
      <c r="D15" s="5">
        <f t="shared" si="1"/>
        <v>342.85714285714278</v>
      </c>
      <c r="E15" s="43">
        <f t="shared" si="2"/>
        <v>4285.7142857142853</v>
      </c>
      <c r="F15" s="6">
        <f t="shared" si="3"/>
        <v>4285.7142857142835</v>
      </c>
    </row>
    <row r="16" spans="1:6" ht="24.75" customHeight="1" thickBot="1">
      <c r="B16" s="17">
        <v>7</v>
      </c>
      <c r="C16" s="13">
        <f t="shared" si="0"/>
        <v>4457.1428571428569</v>
      </c>
      <c r="D16" s="7">
        <f t="shared" si="1"/>
        <v>171.42857142857133</v>
      </c>
      <c r="E16" s="44">
        <f t="shared" si="2"/>
        <v>4285.7142857142853</v>
      </c>
      <c r="F16" s="8">
        <f t="shared" si="3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34"/>
  <sheetViews>
    <sheetView workbookViewId="0">
      <selection activeCell="T38" sqref="T38"/>
    </sheetView>
  </sheetViews>
  <sheetFormatPr defaultRowHeight="15"/>
  <cols>
    <col min="2" max="6" width="15" customWidth="1"/>
  </cols>
  <sheetData>
    <row r="1" spans="1:6" ht="15.75">
      <c r="A1" s="1" t="s">
        <v>20</v>
      </c>
    </row>
    <row r="4" spans="1:6" ht="15.75">
      <c r="A4" s="1"/>
      <c r="E4" t="s">
        <v>9</v>
      </c>
      <c r="F4" s="4">
        <v>65000</v>
      </c>
    </row>
    <row r="5" spans="1:6">
      <c r="E5" t="s">
        <v>8</v>
      </c>
      <c r="F5" s="3">
        <v>25</v>
      </c>
    </row>
    <row r="6" spans="1:6">
      <c r="B6" t="s">
        <v>19</v>
      </c>
      <c r="C6" s="2">
        <f>F4/F5</f>
        <v>2600</v>
      </c>
      <c r="E6" t="s">
        <v>7</v>
      </c>
      <c r="F6" s="21">
        <v>0.12</v>
      </c>
    </row>
    <row r="7" spans="1:6" ht="15.75" thickBot="1"/>
    <row r="8" spans="1:6" ht="16.5" customHeight="1" thickBot="1">
      <c r="B8" s="45" t="s">
        <v>2</v>
      </c>
      <c r="C8" s="46" t="s">
        <v>3</v>
      </c>
      <c r="D8" s="47" t="s">
        <v>4</v>
      </c>
      <c r="E8" s="47" t="s">
        <v>5</v>
      </c>
      <c r="F8" s="48" t="s">
        <v>6</v>
      </c>
    </row>
    <row r="9" spans="1:6" ht="16.5" customHeight="1">
      <c r="B9" s="15">
        <v>0</v>
      </c>
      <c r="C9" s="11">
        <v>0</v>
      </c>
      <c r="D9" s="9">
        <v>0</v>
      </c>
      <c r="E9" s="9">
        <v>0</v>
      </c>
      <c r="F9" s="10">
        <f>F4</f>
        <v>65000</v>
      </c>
    </row>
    <row r="10" spans="1:6" ht="16.5" customHeight="1">
      <c r="B10" s="16">
        <v>1</v>
      </c>
      <c r="C10" s="12">
        <f>D10+E10</f>
        <v>10400</v>
      </c>
      <c r="D10" s="5">
        <f>F9*$F$6</f>
        <v>7800</v>
      </c>
      <c r="E10" s="43">
        <f>$C$6</f>
        <v>2600</v>
      </c>
      <c r="F10" s="6">
        <f>F9-E10</f>
        <v>62400</v>
      </c>
    </row>
    <row r="11" spans="1:6" ht="16.5" customHeight="1">
      <c r="B11" s="16">
        <v>2</v>
      </c>
      <c r="C11" s="12">
        <f t="shared" ref="C11:C16" si="0">D11+E11</f>
        <v>10088</v>
      </c>
      <c r="D11" s="5">
        <f t="shared" ref="D11:D16" si="1">F10*$F$6</f>
        <v>7488</v>
      </c>
      <c r="E11" s="43">
        <f t="shared" ref="E11:E34" si="2">$C$6</f>
        <v>2600</v>
      </c>
      <c r="F11" s="6">
        <f t="shared" ref="F11:F16" si="3">F10-E11</f>
        <v>59800</v>
      </c>
    </row>
    <row r="12" spans="1:6" ht="16.5" customHeight="1">
      <c r="B12" s="16">
        <v>3</v>
      </c>
      <c r="C12" s="12">
        <f t="shared" si="0"/>
        <v>9776</v>
      </c>
      <c r="D12" s="5">
        <f t="shared" si="1"/>
        <v>7176</v>
      </c>
      <c r="E12" s="43">
        <f t="shared" si="2"/>
        <v>2600</v>
      </c>
      <c r="F12" s="6">
        <f t="shared" si="3"/>
        <v>57200</v>
      </c>
    </row>
    <row r="13" spans="1:6" ht="16.5" customHeight="1">
      <c r="B13" s="16">
        <v>4</v>
      </c>
      <c r="C13" s="12">
        <f t="shared" si="0"/>
        <v>9464</v>
      </c>
      <c r="D13" s="5">
        <f t="shared" si="1"/>
        <v>6864</v>
      </c>
      <c r="E13" s="43">
        <f t="shared" si="2"/>
        <v>2600</v>
      </c>
      <c r="F13" s="6">
        <f t="shared" si="3"/>
        <v>54600</v>
      </c>
    </row>
    <row r="14" spans="1:6" ht="16.5" customHeight="1">
      <c r="B14" s="16">
        <v>5</v>
      </c>
      <c r="C14" s="12">
        <f t="shared" si="0"/>
        <v>9152</v>
      </c>
      <c r="D14" s="5">
        <f t="shared" si="1"/>
        <v>6552</v>
      </c>
      <c r="E14" s="43">
        <f t="shared" si="2"/>
        <v>2600</v>
      </c>
      <c r="F14" s="6">
        <f t="shared" si="3"/>
        <v>52000</v>
      </c>
    </row>
    <row r="15" spans="1:6" ht="16.5" customHeight="1">
      <c r="B15" s="16">
        <v>6</v>
      </c>
      <c r="C15" s="12">
        <f t="shared" si="0"/>
        <v>8840</v>
      </c>
      <c r="D15" s="5">
        <f t="shared" si="1"/>
        <v>6240</v>
      </c>
      <c r="E15" s="43">
        <f t="shared" si="2"/>
        <v>2600</v>
      </c>
      <c r="F15" s="6">
        <f t="shared" si="3"/>
        <v>49400</v>
      </c>
    </row>
    <row r="16" spans="1:6" ht="16.5" customHeight="1">
      <c r="B16" s="16">
        <v>7</v>
      </c>
      <c r="C16" s="12">
        <f t="shared" si="0"/>
        <v>8528</v>
      </c>
      <c r="D16" s="5">
        <f t="shared" si="1"/>
        <v>5928</v>
      </c>
      <c r="E16" s="43">
        <f t="shared" si="2"/>
        <v>2600</v>
      </c>
      <c r="F16" s="6">
        <f t="shared" si="3"/>
        <v>46800</v>
      </c>
    </row>
    <row r="17" spans="2:6" ht="16.5" customHeight="1">
      <c r="B17" s="16">
        <v>8</v>
      </c>
      <c r="C17" s="12">
        <f t="shared" ref="C17:C33" si="4">D17+E17</f>
        <v>8216</v>
      </c>
      <c r="D17" s="5">
        <f t="shared" ref="D17:D33" si="5">F16*$F$6</f>
        <v>5616</v>
      </c>
      <c r="E17" s="43">
        <f t="shared" si="2"/>
        <v>2600</v>
      </c>
      <c r="F17" s="6">
        <f t="shared" ref="F17:F33" si="6">F16-E17</f>
        <v>44200</v>
      </c>
    </row>
    <row r="18" spans="2:6" ht="16.5" customHeight="1">
      <c r="B18" s="16">
        <v>9</v>
      </c>
      <c r="C18" s="12">
        <f t="shared" si="4"/>
        <v>7904</v>
      </c>
      <c r="D18" s="5">
        <f t="shared" si="5"/>
        <v>5304</v>
      </c>
      <c r="E18" s="43">
        <f t="shared" si="2"/>
        <v>2600</v>
      </c>
      <c r="F18" s="6">
        <f t="shared" si="6"/>
        <v>41600</v>
      </c>
    </row>
    <row r="19" spans="2:6" ht="16.5" customHeight="1">
      <c r="B19" s="16">
        <v>10</v>
      </c>
      <c r="C19" s="12">
        <f t="shared" si="4"/>
        <v>7592</v>
      </c>
      <c r="D19" s="5">
        <f t="shared" si="5"/>
        <v>4992</v>
      </c>
      <c r="E19" s="43">
        <f t="shared" si="2"/>
        <v>2600</v>
      </c>
      <c r="F19" s="6">
        <f t="shared" si="6"/>
        <v>39000</v>
      </c>
    </row>
    <row r="20" spans="2:6" ht="16.5" customHeight="1">
      <c r="B20" s="16">
        <v>11</v>
      </c>
      <c r="C20" s="12">
        <f t="shared" si="4"/>
        <v>7280</v>
      </c>
      <c r="D20" s="5">
        <f t="shared" si="5"/>
        <v>4680</v>
      </c>
      <c r="E20" s="43">
        <f t="shared" si="2"/>
        <v>2600</v>
      </c>
      <c r="F20" s="6">
        <f t="shared" si="6"/>
        <v>36400</v>
      </c>
    </row>
    <row r="21" spans="2:6" ht="16.5" customHeight="1">
      <c r="B21" s="16">
        <v>12</v>
      </c>
      <c r="C21" s="12">
        <f t="shared" si="4"/>
        <v>6968</v>
      </c>
      <c r="D21" s="5">
        <f t="shared" si="5"/>
        <v>4368</v>
      </c>
      <c r="E21" s="43">
        <f t="shared" si="2"/>
        <v>2600</v>
      </c>
      <c r="F21" s="6">
        <f t="shared" si="6"/>
        <v>33800</v>
      </c>
    </row>
    <row r="22" spans="2:6" ht="16.5" customHeight="1">
      <c r="B22" s="16">
        <v>13</v>
      </c>
      <c r="C22" s="12">
        <f t="shared" si="4"/>
        <v>6656</v>
      </c>
      <c r="D22" s="5">
        <f t="shared" si="5"/>
        <v>4056</v>
      </c>
      <c r="E22" s="43">
        <f t="shared" si="2"/>
        <v>2600</v>
      </c>
      <c r="F22" s="6">
        <f t="shared" si="6"/>
        <v>31200</v>
      </c>
    </row>
    <row r="23" spans="2:6" ht="16.5" customHeight="1">
      <c r="B23" s="16">
        <v>14</v>
      </c>
      <c r="C23" s="12">
        <f t="shared" si="4"/>
        <v>6344</v>
      </c>
      <c r="D23" s="5">
        <f t="shared" si="5"/>
        <v>3744</v>
      </c>
      <c r="E23" s="43">
        <f t="shared" si="2"/>
        <v>2600</v>
      </c>
      <c r="F23" s="6">
        <f t="shared" si="6"/>
        <v>28600</v>
      </c>
    </row>
    <row r="24" spans="2:6" ht="16.5" customHeight="1">
      <c r="B24" s="16">
        <v>15</v>
      </c>
      <c r="C24" s="12">
        <f t="shared" si="4"/>
        <v>6032</v>
      </c>
      <c r="D24" s="5">
        <f t="shared" si="5"/>
        <v>3432</v>
      </c>
      <c r="E24" s="43">
        <f t="shared" si="2"/>
        <v>2600</v>
      </c>
      <c r="F24" s="6">
        <f t="shared" si="6"/>
        <v>26000</v>
      </c>
    </row>
    <row r="25" spans="2:6" ht="16.5" customHeight="1">
      <c r="B25" s="16">
        <v>16</v>
      </c>
      <c r="C25" s="12">
        <f t="shared" si="4"/>
        <v>5720</v>
      </c>
      <c r="D25" s="5">
        <f t="shared" si="5"/>
        <v>3120</v>
      </c>
      <c r="E25" s="43">
        <f t="shared" si="2"/>
        <v>2600</v>
      </c>
      <c r="F25" s="6">
        <f t="shared" si="6"/>
        <v>23400</v>
      </c>
    </row>
    <row r="26" spans="2:6" ht="16.5" customHeight="1">
      <c r="B26" s="16">
        <v>17</v>
      </c>
      <c r="C26" s="12">
        <f t="shared" si="4"/>
        <v>5408</v>
      </c>
      <c r="D26" s="5">
        <f t="shared" si="5"/>
        <v>2808</v>
      </c>
      <c r="E26" s="43">
        <f t="shared" si="2"/>
        <v>2600</v>
      </c>
      <c r="F26" s="6">
        <f t="shared" si="6"/>
        <v>20800</v>
      </c>
    </row>
    <row r="27" spans="2:6" ht="16.5" customHeight="1">
      <c r="B27" s="16">
        <v>18</v>
      </c>
      <c r="C27" s="12">
        <f t="shared" si="4"/>
        <v>5096</v>
      </c>
      <c r="D27" s="5">
        <f t="shared" si="5"/>
        <v>2496</v>
      </c>
      <c r="E27" s="43">
        <f t="shared" si="2"/>
        <v>2600</v>
      </c>
      <c r="F27" s="6">
        <f t="shared" si="6"/>
        <v>18200</v>
      </c>
    </row>
    <row r="28" spans="2:6" ht="16.5" customHeight="1">
      <c r="B28" s="16">
        <v>19</v>
      </c>
      <c r="C28" s="12">
        <f t="shared" si="4"/>
        <v>4784</v>
      </c>
      <c r="D28" s="5">
        <f t="shared" si="5"/>
        <v>2184</v>
      </c>
      <c r="E28" s="43">
        <f t="shared" si="2"/>
        <v>2600</v>
      </c>
      <c r="F28" s="6">
        <f t="shared" si="6"/>
        <v>15600</v>
      </c>
    </row>
    <row r="29" spans="2:6" ht="16.5" customHeight="1">
      <c r="B29" s="16">
        <v>20</v>
      </c>
      <c r="C29" s="12">
        <f t="shared" si="4"/>
        <v>4472</v>
      </c>
      <c r="D29" s="5">
        <f t="shared" si="5"/>
        <v>1872</v>
      </c>
      <c r="E29" s="43">
        <f t="shared" si="2"/>
        <v>2600</v>
      </c>
      <c r="F29" s="6">
        <f t="shared" si="6"/>
        <v>13000</v>
      </c>
    </row>
    <row r="30" spans="2:6" ht="16.5" customHeight="1">
      <c r="B30" s="16">
        <v>21</v>
      </c>
      <c r="C30" s="12">
        <f t="shared" si="4"/>
        <v>4160</v>
      </c>
      <c r="D30" s="5">
        <f t="shared" si="5"/>
        <v>1560</v>
      </c>
      <c r="E30" s="43">
        <f t="shared" si="2"/>
        <v>2600</v>
      </c>
      <c r="F30" s="6">
        <f t="shared" si="6"/>
        <v>10400</v>
      </c>
    </row>
    <row r="31" spans="2:6" ht="16.5" customHeight="1">
      <c r="B31" s="16">
        <v>22</v>
      </c>
      <c r="C31" s="12">
        <f t="shared" si="4"/>
        <v>3848</v>
      </c>
      <c r="D31" s="5">
        <f t="shared" si="5"/>
        <v>1248</v>
      </c>
      <c r="E31" s="43">
        <f t="shared" si="2"/>
        <v>2600</v>
      </c>
      <c r="F31" s="6">
        <f t="shared" si="6"/>
        <v>7800</v>
      </c>
    </row>
    <row r="32" spans="2:6" ht="16.5" customHeight="1">
      <c r="B32" s="16">
        <v>23</v>
      </c>
      <c r="C32" s="12">
        <f t="shared" si="4"/>
        <v>3536</v>
      </c>
      <c r="D32" s="5">
        <f t="shared" si="5"/>
        <v>936</v>
      </c>
      <c r="E32" s="43">
        <f t="shared" si="2"/>
        <v>2600</v>
      </c>
      <c r="F32" s="6">
        <f t="shared" si="6"/>
        <v>5200</v>
      </c>
    </row>
    <row r="33" spans="2:6" ht="16.5" customHeight="1">
      <c r="B33" s="16">
        <v>24</v>
      </c>
      <c r="C33" s="12">
        <f t="shared" si="4"/>
        <v>3224</v>
      </c>
      <c r="D33" s="5">
        <f t="shared" si="5"/>
        <v>624</v>
      </c>
      <c r="E33" s="43">
        <f t="shared" si="2"/>
        <v>2600</v>
      </c>
      <c r="F33" s="6">
        <f t="shared" si="6"/>
        <v>2600</v>
      </c>
    </row>
    <row r="34" spans="2:6" ht="16.5" customHeight="1" thickBot="1">
      <c r="B34" s="17">
        <v>25</v>
      </c>
      <c r="C34" s="13">
        <f t="shared" ref="C34" si="7">D34+E34</f>
        <v>2912</v>
      </c>
      <c r="D34" s="7">
        <f t="shared" ref="D34" si="8">F33*$F$6</f>
        <v>312</v>
      </c>
      <c r="E34" s="44">
        <f t="shared" si="2"/>
        <v>2600</v>
      </c>
      <c r="F34" s="8">
        <f t="shared" ref="F34" si="9">F33-E34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Projekt</vt:lpstr>
      <vt:lpstr>úver s konštantnou anuitou 1</vt:lpstr>
      <vt:lpstr>úver s konštantnou anuitou 2</vt:lpstr>
      <vt:lpstr>úver s konštantnou anuitou 3</vt:lpstr>
      <vt:lpstr>úver s konštantnou anuitou 4</vt:lpstr>
      <vt:lpstr>úver s vopred danou anuitou 1</vt:lpstr>
      <vt:lpstr>úver s vopred danou anuitou 2</vt:lpstr>
      <vt:lpstr>úver s konštantným úmorom 1</vt:lpstr>
      <vt:lpstr>úver s konštantným úmorom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pijan</dc:creator>
  <cp:lastModifiedBy>XP-SP2</cp:lastModifiedBy>
  <dcterms:created xsi:type="dcterms:W3CDTF">2012-06-13T14:11:19Z</dcterms:created>
  <dcterms:modified xsi:type="dcterms:W3CDTF">2012-10-30T08:11:49Z</dcterms:modified>
</cp:coreProperties>
</file>