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60" windowWidth="15480" windowHeight="11640" tabRatio="834"/>
  </bookViews>
  <sheets>
    <sheet name="Projekt" sheetId="5" r:id="rId1"/>
    <sheet name="Bezprostredný dôchodok" sheetId="1" r:id="rId2"/>
    <sheet name="Bezprostredný dôchodok príklad" sheetId="4" r:id="rId3"/>
    <sheet name="Odložený dôchodok" sheetId="2" r:id="rId4"/>
    <sheet name="Večný dôchodok" sheetId="3" r:id="rId5"/>
  </sheets>
  <calcPr calcId="125725"/>
</workbook>
</file>

<file path=xl/calcChain.xml><?xml version="1.0" encoding="utf-8"?>
<calcChain xmlns="http://schemas.openxmlformats.org/spreadsheetml/2006/main">
  <c r="C6" i="4"/>
  <c r="C7"/>
  <c r="C8"/>
  <c r="C9"/>
  <c r="C10"/>
  <c r="C11"/>
  <c r="C12"/>
  <c r="C13"/>
  <c r="C14"/>
  <c r="C15"/>
  <c r="C16"/>
  <c r="C17"/>
  <c r="C18"/>
  <c r="C5"/>
  <c r="G6"/>
  <c r="D4" s="1"/>
  <c r="D5" l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20" i="3"/>
  <c r="D17"/>
  <c r="D14"/>
  <c r="D11"/>
  <c r="F29" i="2" l="1"/>
  <c r="F26"/>
  <c r="F23"/>
  <c r="F20"/>
  <c r="F17"/>
  <c r="F14"/>
  <c r="E27" i="1"/>
  <c r="E24"/>
  <c r="E21"/>
  <c r="E18"/>
  <c r="E15"/>
  <c r="E12"/>
</calcChain>
</file>

<file path=xl/sharedStrings.xml><?xml version="1.0" encoding="utf-8"?>
<sst xmlns="http://schemas.openxmlformats.org/spreadsheetml/2006/main" count="132" uniqueCount="28">
  <si>
    <t>i</t>
  </si>
  <si>
    <t>Ročná úroková sadzba v stotinách</t>
  </si>
  <si>
    <t>x</t>
  </si>
  <si>
    <t>m</t>
  </si>
  <si>
    <t>Počet vkladov v rámci úrokovacieho obdobia</t>
  </si>
  <si>
    <t>Bezprostredný dôchodok</t>
  </si>
  <si>
    <t>D</t>
  </si>
  <si>
    <t>Výška platby, ktorá je vyplácaná</t>
  </si>
  <si>
    <t>n</t>
  </si>
  <si>
    <t>Počet úrokovacích období</t>
  </si>
  <si>
    <t>D´</t>
  </si>
  <si>
    <t>Súčasná hodnota dôchodku, ktorý je vyplácaný na začiatku m-tiny úr.obdobia</t>
  </si>
  <si>
    <t>Súčasná hodnota dôchodku, ktorý je vyplácaný na konci m-tiny úr.obdobia</t>
  </si>
  <si>
    <t>Odložený dôchodok</t>
  </si>
  <si>
    <t>k</t>
  </si>
  <si>
    <t>Počet úrokovacích období, v ktorých nie sú vyplácané anuity</t>
  </si>
  <si>
    <t>K</t>
  </si>
  <si>
    <t>K´</t>
  </si>
  <si>
    <t xml:space="preserve">k </t>
  </si>
  <si>
    <t>Večný dôchodok</t>
  </si>
  <si>
    <t>rok</t>
  </si>
  <si>
    <t>Aká suma nám zabezpečí dôchodok vo výške 2000 € vyplácaný na konci každého roka po dobu 14 rokov pri úrokovej sadzbe 4,2% p.a. s ročným pripisovaním úrokov?</t>
  </si>
  <si>
    <t>anuita</t>
  </si>
  <si>
    <t>zostatok na účte</t>
  </si>
  <si>
    <t>a</t>
  </si>
  <si>
    <t xml:space="preserve">ITMS kód Projektu: 26110130344 </t>
  </si>
  <si>
    <t xml:space="preserve">„Moderné vzdelávanie pre vedomostnú spoločnosť / Projekt je spolufinancovaný zo zdrojov EÚ“ </t>
  </si>
  <si>
    <t>Učíme inovatívne, kreatívne a hravo - učíme pre života a prax</t>
  </si>
</sst>
</file>

<file path=xl/styles.xml><?xml version="1.0" encoding="utf-8"?>
<styleSheet xmlns="http://schemas.openxmlformats.org/spreadsheetml/2006/main">
  <numFmts count="3">
    <numFmt numFmtId="164" formatCode="_-* #,##0.00\ &quot;€&quot;_-;\-* #,##0.00\ &quot;€&quot;_-;_-* &quot;-&quot;??\ &quot;€&quot;_-;_-@_-"/>
    <numFmt numFmtId="165" formatCode="#,##0.00\ &quot;€&quot;"/>
    <numFmt numFmtId="166" formatCode="#,##0.00_ ;\-#,##0.00\ 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1"/>
      <name val="Arial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/>
    </xf>
    <xf numFmtId="164" fontId="5" fillId="0" borderId="0" xfId="1" applyFont="1" applyFill="1" applyBorder="1" applyAlignment="1">
      <alignment horizontal="center"/>
    </xf>
    <xf numFmtId="166" fontId="5" fillId="3" borderId="0" xfId="1" applyNumberFormat="1" applyFont="1" applyFill="1" applyBorder="1" applyAlignment="1">
      <alignment horizontal="center"/>
    </xf>
    <xf numFmtId="0" fontId="7" fillId="0" borderId="0" xfId="0" applyFont="1"/>
    <xf numFmtId="16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164" fontId="0" fillId="0" borderId="7" xfId="1" applyFont="1" applyBorder="1" applyAlignment="1">
      <alignment horizontal="center"/>
    </xf>
    <xf numFmtId="164" fontId="0" fillId="0" borderId="9" xfId="1" applyFont="1" applyBorder="1" applyAlignment="1">
      <alignment horizontal="center"/>
    </xf>
    <xf numFmtId="164" fontId="0" fillId="0" borderId="4" xfId="1" applyFont="1" applyBorder="1" applyAlignment="1">
      <alignment horizontal="center"/>
    </xf>
    <xf numFmtId="164" fontId="0" fillId="0" borderId="6" xfId="1" applyFont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64" fontId="5" fillId="3" borderId="0" xfId="1" applyFont="1" applyFill="1" applyBorder="1" applyAlignment="1">
      <alignment horizontal="center"/>
    </xf>
    <xf numFmtId="0" fontId="8" fillId="0" borderId="0" xfId="0" applyFont="1"/>
    <xf numFmtId="0" fontId="10" fillId="0" borderId="0" xfId="0" applyFont="1"/>
    <xf numFmtId="0" fontId="11" fillId="0" borderId="0" xfId="0" applyFont="1"/>
  </cellXfs>
  <cellStyles count="3">
    <cellStyle name="meny" xfId="1" builtinId="4"/>
    <cellStyle name="normálne" xfId="0" builtinId="0"/>
    <cellStyle name="Percentá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142875</xdr:rowOff>
    </xdr:from>
    <xdr:to>
      <xdr:col>2</xdr:col>
      <xdr:colOff>98676</xdr:colOff>
      <xdr:row>5</xdr:row>
      <xdr:rowOff>89151</xdr:rowOff>
    </xdr:to>
    <xdr:pic>
      <xdr:nvPicPr>
        <xdr:cNvPr id="2" name="Obrázok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tretch>
          <a:fillRect/>
        </a:stretch>
      </xdr:blipFill>
      <xdr:spPr>
        <a:xfrm>
          <a:off x="419100" y="142875"/>
          <a:ext cx="898776" cy="898776"/>
        </a:xfrm>
        <a:prstGeom prst="rect">
          <a:avLst/>
        </a:prstGeom>
      </xdr:spPr>
    </xdr:pic>
    <xdr:clientData/>
  </xdr:twoCellAnchor>
  <xdr:twoCellAnchor editAs="oneCell">
    <xdr:from>
      <xdr:col>2</xdr:col>
      <xdr:colOff>238125</xdr:colOff>
      <xdr:row>0</xdr:row>
      <xdr:rowOff>152400</xdr:rowOff>
    </xdr:from>
    <xdr:to>
      <xdr:col>3</xdr:col>
      <xdr:colOff>599288</xdr:colOff>
      <xdr:row>5</xdr:row>
      <xdr:rowOff>99308</xdr:rowOff>
    </xdr:to>
    <xdr:pic>
      <xdr:nvPicPr>
        <xdr:cNvPr id="3" name="Obrázok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tretch>
          <a:fillRect/>
        </a:stretch>
      </xdr:blipFill>
      <xdr:spPr>
        <a:xfrm>
          <a:off x="1457325" y="152400"/>
          <a:ext cx="970763" cy="899408"/>
        </a:xfrm>
        <a:prstGeom prst="rect">
          <a:avLst/>
        </a:prstGeom>
      </xdr:spPr>
    </xdr:pic>
    <xdr:clientData/>
  </xdr:twoCellAnchor>
  <xdr:twoCellAnchor editAs="oneCell">
    <xdr:from>
      <xdr:col>4</xdr:col>
      <xdr:colOff>133350</xdr:colOff>
      <xdr:row>2</xdr:row>
      <xdr:rowOff>95250</xdr:rowOff>
    </xdr:from>
    <xdr:to>
      <xdr:col>6</xdr:col>
      <xdr:colOff>462731</xdr:colOff>
      <xdr:row>4</xdr:row>
      <xdr:rowOff>69957</xdr:rowOff>
    </xdr:to>
    <xdr:pic>
      <xdr:nvPicPr>
        <xdr:cNvPr id="4" name="Obrázok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lc="http://schemas.openxmlformats.org/drawingml/2006/lockedCanvas" xmlns:a14="http://schemas.microsoft.com/office/drawing/2010/main" xmlns:p="http://schemas.openxmlformats.org/presentationml/2006/main" xmlns="" val="0"/>
            </a:ext>
          </a:extLst>
        </a:blip>
        <a:stretch>
          <a:fillRect/>
        </a:stretch>
      </xdr:blipFill>
      <xdr:spPr>
        <a:xfrm>
          <a:off x="2571750" y="476250"/>
          <a:ext cx="1548581" cy="355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K11"/>
  <sheetViews>
    <sheetView tabSelected="1" workbookViewId="0">
      <selection activeCell="E17" sqref="E17"/>
    </sheetView>
  </sheetViews>
  <sheetFormatPr defaultRowHeight="15"/>
  <sheetData>
    <row r="8" spans="2:11" ht="15.75">
      <c r="B8" s="26" t="s">
        <v>27</v>
      </c>
      <c r="C8" s="26"/>
      <c r="D8" s="26"/>
      <c r="E8" s="26"/>
      <c r="F8" s="26"/>
      <c r="G8" s="26"/>
    </row>
    <row r="9" spans="2:11" ht="15.75">
      <c r="B9" s="24" t="s">
        <v>25</v>
      </c>
    </row>
    <row r="11" spans="2:11">
      <c r="B11" s="25" t="s">
        <v>26</v>
      </c>
      <c r="C11" s="25"/>
      <c r="D11" s="25"/>
      <c r="E11" s="25"/>
      <c r="F11" s="25"/>
      <c r="G11" s="25"/>
      <c r="H11" s="25"/>
      <c r="I11" s="25"/>
      <c r="J11" s="25"/>
      <c r="K11" s="25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E27"/>
  <sheetViews>
    <sheetView showGridLines="0" workbookViewId="0">
      <selection activeCell="G10" sqref="G10"/>
    </sheetView>
  </sheetViews>
  <sheetFormatPr defaultRowHeight="15"/>
  <cols>
    <col min="1" max="5" width="14.5703125" customWidth="1"/>
  </cols>
  <sheetData>
    <row r="1" spans="1:5" ht="19.5">
      <c r="A1" s="1" t="s">
        <v>5</v>
      </c>
    </row>
    <row r="4" spans="1:5" ht="15.75">
      <c r="A4" s="2" t="s">
        <v>6</v>
      </c>
      <c r="B4" s="3" t="s">
        <v>12</v>
      </c>
      <c r="C4" s="3"/>
    </row>
    <row r="5" spans="1:5" ht="15.75">
      <c r="A5" s="2" t="s">
        <v>10</v>
      </c>
      <c r="B5" s="3" t="s">
        <v>11</v>
      </c>
      <c r="C5" s="3"/>
    </row>
    <row r="6" spans="1:5" ht="15.75">
      <c r="A6" s="4" t="s">
        <v>0</v>
      </c>
      <c r="B6" s="3" t="s">
        <v>1</v>
      </c>
      <c r="C6" s="3"/>
    </row>
    <row r="7" spans="1:5" ht="15.75">
      <c r="A7" s="4" t="s">
        <v>2</v>
      </c>
      <c r="B7" s="3" t="s">
        <v>7</v>
      </c>
      <c r="C7" s="3"/>
    </row>
    <row r="8" spans="1:5" ht="15.75">
      <c r="A8" s="4" t="s">
        <v>3</v>
      </c>
      <c r="B8" s="3" t="s">
        <v>4</v>
      </c>
      <c r="C8" s="3"/>
    </row>
    <row r="9" spans="1:5" ht="15.75">
      <c r="A9" s="4" t="s">
        <v>8</v>
      </c>
      <c r="B9" s="3" t="s">
        <v>9</v>
      </c>
      <c r="C9" s="3"/>
    </row>
    <row r="10" spans="1:5" ht="15.75" thickBot="1"/>
    <row r="11" spans="1:5" ht="16.5" thickBot="1">
      <c r="A11" s="4" t="s">
        <v>2</v>
      </c>
      <c r="B11" s="4" t="s">
        <v>3</v>
      </c>
      <c r="C11" s="4" t="s">
        <v>8</v>
      </c>
      <c r="D11" s="4" t="s">
        <v>0</v>
      </c>
      <c r="E11" s="5" t="s">
        <v>6</v>
      </c>
    </row>
    <row r="12" spans="1:5" ht="15.75">
      <c r="A12" s="8">
        <v>100</v>
      </c>
      <c r="B12" s="6">
        <v>12</v>
      </c>
      <c r="C12" s="6">
        <v>10</v>
      </c>
      <c r="D12" s="6">
        <v>0.05</v>
      </c>
      <c r="E12" s="7">
        <f>B12*A12*(1+(B12-1)/(2*B12)*D12)*(1-(1+D12)^(-C12))/D12</f>
        <v>9478.4296255743575</v>
      </c>
    </row>
    <row r="13" spans="1:5" ht="15.75" thickBot="1"/>
    <row r="14" spans="1:5" ht="16.5" thickBot="1">
      <c r="A14" s="4" t="s">
        <v>2</v>
      </c>
      <c r="B14" s="4" t="s">
        <v>3</v>
      </c>
      <c r="C14" s="4" t="s">
        <v>8</v>
      </c>
      <c r="D14" s="4" t="s">
        <v>0</v>
      </c>
      <c r="E14" s="5" t="s">
        <v>10</v>
      </c>
    </row>
    <row r="15" spans="1:5" ht="15.75">
      <c r="A15" s="8">
        <v>100</v>
      </c>
      <c r="B15" s="6">
        <v>12</v>
      </c>
      <c r="C15" s="6">
        <v>10</v>
      </c>
      <c r="D15" s="6">
        <v>0.05</v>
      </c>
      <c r="E15" s="7">
        <f>B15*A15*(1+(B15+1)/(2*B15)*D15)*(1-(1+D15)^(-C15))/D15</f>
        <v>9517.0383002202816</v>
      </c>
    </row>
    <row r="16" spans="1:5" ht="15.75" thickBot="1"/>
    <row r="17" spans="1:5" ht="16.5" thickBot="1">
      <c r="A17" s="4" t="s">
        <v>6</v>
      </c>
      <c r="B17" s="4" t="s">
        <v>3</v>
      </c>
      <c r="C17" s="4" t="s">
        <v>8</v>
      </c>
      <c r="D17" s="4" t="s">
        <v>0</v>
      </c>
      <c r="E17" s="5" t="s">
        <v>2</v>
      </c>
    </row>
    <row r="18" spans="1:5" ht="15.75">
      <c r="A18" s="8">
        <v>9500</v>
      </c>
      <c r="B18" s="6">
        <v>12</v>
      </c>
      <c r="C18" s="6">
        <v>10</v>
      </c>
      <c r="D18" s="6">
        <v>0.05</v>
      </c>
      <c r="E18" s="7">
        <f>A18*D18/(B18*(1+(B18-1)/(2*B18)*D18)*(1-(1+D18)^(-C18)))</f>
        <v>100.22757329302146</v>
      </c>
    </row>
    <row r="19" spans="1:5" ht="15.75" thickBot="1"/>
    <row r="20" spans="1:5" ht="16.5" thickBot="1">
      <c r="A20" s="4" t="s">
        <v>10</v>
      </c>
      <c r="B20" s="4" t="s">
        <v>3</v>
      </c>
      <c r="C20" s="4" t="s">
        <v>8</v>
      </c>
      <c r="D20" s="4" t="s">
        <v>0</v>
      </c>
      <c r="E20" s="5" t="s">
        <v>2</v>
      </c>
    </row>
    <row r="21" spans="1:5" ht="15.75">
      <c r="A21" s="8">
        <v>9500</v>
      </c>
      <c r="B21" s="6">
        <v>12</v>
      </c>
      <c r="C21" s="6">
        <v>10</v>
      </c>
      <c r="D21" s="6">
        <v>0.05</v>
      </c>
      <c r="E21" s="7">
        <f>A21*D21/(B21*(1+(B21+1)/(2*B21)*D21)*(1-(1+D21)^(-C21)))</f>
        <v>99.820970561609613</v>
      </c>
    </row>
    <row r="22" spans="1:5" ht="15.75" thickBot="1"/>
    <row r="23" spans="1:5" ht="16.5" thickBot="1">
      <c r="A23" s="4" t="s">
        <v>6</v>
      </c>
      <c r="B23" s="4" t="s">
        <v>3</v>
      </c>
      <c r="C23" s="4" t="s">
        <v>2</v>
      </c>
      <c r="D23" s="4" t="s">
        <v>0</v>
      </c>
      <c r="E23" s="5" t="s">
        <v>8</v>
      </c>
    </row>
    <row r="24" spans="1:5" ht="15.75">
      <c r="A24" s="8">
        <v>9500</v>
      </c>
      <c r="B24" s="6">
        <v>12</v>
      </c>
      <c r="C24" s="6">
        <v>100</v>
      </c>
      <c r="D24" s="6">
        <v>0.05</v>
      </c>
      <c r="E24" s="9">
        <f>LN(1-A24*D24/(B24*C24*(1+(B24-1)/(2*B24)*D24)))/LN(1/(1+D24))</f>
        <v>10.029354714740261</v>
      </c>
    </row>
    <row r="25" spans="1:5" ht="15.75" thickBot="1"/>
    <row r="26" spans="1:5" ht="16.5" thickBot="1">
      <c r="A26" s="4" t="s">
        <v>10</v>
      </c>
      <c r="B26" s="4" t="s">
        <v>3</v>
      </c>
      <c r="C26" s="4" t="s">
        <v>2</v>
      </c>
      <c r="D26" s="4" t="s">
        <v>0</v>
      </c>
      <c r="E26" s="5" t="s">
        <v>8</v>
      </c>
    </row>
    <row r="27" spans="1:5" ht="15.75">
      <c r="A27" s="8">
        <v>9500</v>
      </c>
      <c r="B27" s="6">
        <v>12</v>
      </c>
      <c r="C27" s="6">
        <v>100</v>
      </c>
      <c r="D27" s="6">
        <v>0.05</v>
      </c>
      <c r="E27" s="9">
        <f>LN(1-A27*D27/(B27*C27*(1+(B27+1)/(2*B27)*D27)))/LN(1/(1+D27))</f>
        <v>9.9769364752065233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7111117893"/>
  </sheetPr>
  <dimension ref="A1:G18"/>
  <sheetViews>
    <sheetView showGridLines="0" zoomScaleNormal="100" workbookViewId="0">
      <selection activeCell="G24" sqref="G24"/>
    </sheetView>
  </sheetViews>
  <sheetFormatPr defaultRowHeight="15"/>
  <cols>
    <col min="3" max="3" width="10.85546875" bestFit="1" customWidth="1"/>
    <col min="4" max="4" width="17" customWidth="1"/>
    <col min="6" max="6" width="8.28515625" customWidth="1"/>
    <col min="7" max="7" width="14.42578125" customWidth="1"/>
  </cols>
  <sheetData>
    <row r="1" spans="1:7" ht="15.75">
      <c r="A1" s="10" t="s">
        <v>21</v>
      </c>
    </row>
    <row r="2" spans="1:7" ht="15.75" thickBot="1"/>
    <row r="3" spans="1:7" ht="15.75" thickBot="1">
      <c r="B3" s="17" t="s">
        <v>20</v>
      </c>
      <c r="C3" s="18" t="s">
        <v>22</v>
      </c>
      <c r="D3" s="19" t="s">
        <v>23</v>
      </c>
      <c r="F3" s="12" t="s">
        <v>24</v>
      </c>
      <c r="G3" s="11">
        <v>2000</v>
      </c>
    </row>
    <row r="4" spans="1:7" ht="15.75">
      <c r="B4" s="20">
        <v>0</v>
      </c>
      <c r="C4" s="15"/>
      <c r="D4" s="23">
        <f>G6</f>
        <v>20850.017288786097</v>
      </c>
      <c r="F4" s="12" t="s">
        <v>8</v>
      </c>
      <c r="G4" s="12">
        <v>14</v>
      </c>
    </row>
    <row r="5" spans="1:7" ht="15.75" thickBot="1">
      <c r="B5" s="21">
        <v>1</v>
      </c>
      <c r="C5" s="16">
        <f>$G$3</f>
        <v>2000</v>
      </c>
      <c r="D5" s="13">
        <f>D4*(1+$G$5)-C5</f>
        <v>19725.718014915114</v>
      </c>
      <c r="F5" s="12" t="s">
        <v>0</v>
      </c>
      <c r="G5" s="12">
        <v>4.2000000000000003E-2</v>
      </c>
    </row>
    <row r="6" spans="1:7" ht="16.5" thickBot="1">
      <c r="B6" s="21">
        <v>2</v>
      </c>
      <c r="C6" s="16">
        <f t="shared" ref="C6:C18" si="0">$G$3</f>
        <v>2000</v>
      </c>
      <c r="D6" s="13">
        <f t="shared" ref="D6:D18" si="1">D5*(1+$G$5)-C6</f>
        <v>18554.19817154155</v>
      </c>
      <c r="F6" s="5" t="s">
        <v>6</v>
      </c>
      <c r="G6" s="23">
        <f>G3*(1-1/(1+G5)^G4)/G5</f>
        <v>20850.017288786097</v>
      </c>
    </row>
    <row r="7" spans="1:7">
      <c r="B7" s="21">
        <v>3</v>
      </c>
      <c r="C7" s="16">
        <f t="shared" si="0"/>
        <v>2000</v>
      </c>
      <c r="D7" s="13">
        <f t="shared" si="1"/>
        <v>17333.474494746297</v>
      </c>
    </row>
    <row r="8" spans="1:7">
      <c r="B8" s="21">
        <v>4</v>
      </c>
      <c r="C8" s="16">
        <f t="shared" si="0"/>
        <v>2000</v>
      </c>
      <c r="D8" s="13">
        <f t="shared" si="1"/>
        <v>16061.480423525642</v>
      </c>
    </row>
    <row r="9" spans="1:7">
      <c r="B9" s="21">
        <v>5</v>
      </c>
      <c r="C9" s="16">
        <f t="shared" si="0"/>
        <v>2000</v>
      </c>
      <c r="D9" s="13">
        <f t="shared" si="1"/>
        <v>14736.062601313719</v>
      </c>
    </row>
    <row r="10" spans="1:7">
      <c r="B10" s="21">
        <v>6</v>
      </c>
      <c r="C10" s="16">
        <f t="shared" si="0"/>
        <v>2000</v>
      </c>
      <c r="D10" s="13">
        <f t="shared" si="1"/>
        <v>13354.977230568895</v>
      </c>
    </row>
    <row r="11" spans="1:7">
      <c r="B11" s="21">
        <v>7</v>
      </c>
      <c r="C11" s="16">
        <f t="shared" si="0"/>
        <v>2000</v>
      </c>
      <c r="D11" s="13">
        <f t="shared" si="1"/>
        <v>11915.886274252789</v>
      </c>
    </row>
    <row r="12" spans="1:7">
      <c r="B12" s="21">
        <v>8</v>
      </c>
      <c r="C12" s="16">
        <f t="shared" si="0"/>
        <v>2000</v>
      </c>
      <c r="D12" s="13">
        <f t="shared" si="1"/>
        <v>10416.353497771406</v>
      </c>
    </row>
    <row r="13" spans="1:7">
      <c r="B13" s="21">
        <v>9</v>
      </c>
      <c r="C13" s="16">
        <f t="shared" si="0"/>
        <v>2000</v>
      </c>
      <c r="D13" s="13">
        <f t="shared" si="1"/>
        <v>8853.8403446778048</v>
      </c>
    </row>
    <row r="14" spans="1:7">
      <c r="B14" s="21">
        <v>10</v>
      </c>
      <c r="C14" s="16">
        <f t="shared" si="0"/>
        <v>2000</v>
      </c>
      <c r="D14" s="13">
        <f t="shared" si="1"/>
        <v>7225.7016391542729</v>
      </c>
    </row>
    <row r="15" spans="1:7">
      <c r="B15" s="21">
        <v>11</v>
      </c>
      <c r="C15" s="16">
        <f t="shared" si="0"/>
        <v>2000</v>
      </c>
      <c r="D15" s="13">
        <f t="shared" si="1"/>
        <v>5529.1811079987529</v>
      </c>
    </row>
    <row r="16" spans="1:7">
      <c r="B16" s="21">
        <v>12</v>
      </c>
      <c r="C16" s="16">
        <f t="shared" si="0"/>
        <v>2000</v>
      </c>
      <c r="D16" s="13">
        <f t="shared" si="1"/>
        <v>3761.4067145347008</v>
      </c>
    </row>
    <row r="17" spans="2:4">
      <c r="B17" s="21">
        <v>13</v>
      </c>
      <c r="C17" s="16">
        <f t="shared" si="0"/>
        <v>2000</v>
      </c>
      <c r="D17" s="13">
        <f t="shared" si="1"/>
        <v>1919.3857965451584</v>
      </c>
    </row>
    <row r="18" spans="2:4" ht="15.75" thickBot="1">
      <c r="B18" s="22">
        <v>14</v>
      </c>
      <c r="C18" s="16">
        <f t="shared" si="0"/>
        <v>2000</v>
      </c>
      <c r="D18" s="14">
        <f t="shared" si="1"/>
        <v>5.525180313270539E-11</v>
      </c>
    </row>
  </sheetData>
  <pageMargins left="0.7" right="0.7" top="0.75" bottom="0.75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499984740745262"/>
  </sheetPr>
  <dimension ref="A1:F29"/>
  <sheetViews>
    <sheetView showGridLines="0" workbookViewId="0">
      <selection activeCell="B40" sqref="B40"/>
    </sheetView>
  </sheetViews>
  <sheetFormatPr defaultRowHeight="15"/>
  <cols>
    <col min="1" max="6" width="14.5703125" customWidth="1"/>
  </cols>
  <sheetData>
    <row r="1" spans="1:6" ht="19.5">
      <c r="A1" s="1" t="s">
        <v>13</v>
      </c>
    </row>
    <row r="4" spans="1:6" ht="15.75">
      <c r="A4" s="2" t="s">
        <v>16</v>
      </c>
      <c r="B4" s="3" t="s">
        <v>12</v>
      </c>
      <c r="C4" s="3"/>
    </row>
    <row r="5" spans="1:6" ht="15.75">
      <c r="A5" s="2" t="s">
        <v>17</v>
      </c>
      <c r="B5" s="3" t="s">
        <v>11</v>
      </c>
      <c r="C5" s="3"/>
    </row>
    <row r="6" spans="1:6" ht="15.75">
      <c r="A6" s="4" t="s">
        <v>0</v>
      </c>
      <c r="B6" s="3" t="s">
        <v>1</v>
      </c>
      <c r="C6" s="3"/>
    </row>
    <row r="7" spans="1:6" ht="15.75">
      <c r="A7" s="4" t="s">
        <v>2</v>
      </c>
      <c r="B7" s="3" t="s">
        <v>7</v>
      </c>
      <c r="C7" s="3"/>
    </row>
    <row r="8" spans="1:6" ht="15.75">
      <c r="A8" s="4" t="s">
        <v>3</v>
      </c>
      <c r="B8" s="3" t="s">
        <v>4</v>
      </c>
      <c r="C8" s="3"/>
    </row>
    <row r="9" spans="1:6" ht="15.75">
      <c r="A9" s="4" t="s">
        <v>8</v>
      </c>
      <c r="B9" s="3" t="s">
        <v>9</v>
      </c>
      <c r="C9" s="3"/>
    </row>
    <row r="10" spans="1:6" ht="15.75">
      <c r="A10" s="4" t="s">
        <v>14</v>
      </c>
      <c r="B10" s="3" t="s">
        <v>15</v>
      </c>
      <c r="C10" s="3"/>
    </row>
    <row r="11" spans="1:6" ht="15.75">
      <c r="A11" s="4"/>
      <c r="B11" s="3"/>
      <c r="C11" s="3"/>
    </row>
    <row r="12" spans="1:6" ht="15.75" thickBot="1"/>
    <row r="13" spans="1:6" ht="16.5" thickBot="1">
      <c r="A13" s="4" t="s">
        <v>2</v>
      </c>
      <c r="B13" s="4" t="s">
        <v>3</v>
      </c>
      <c r="C13" s="4" t="s">
        <v>8</v>
      </c>
      <c r="D13" s="4" t="s">
        <v>0</v>
      </c>
      <c r="E13" s="4" t="s">
        <v>14</v>
      </c>
      <c r="F13" s="5" t="s">
        <v>16</v>
      </c>
    </row>
    <row r="14" spans="1:6" ht="15.75">
      <c r="A14" s="8">
        <v>250</v>
      </c>
      <c r="B14" s="6">
        <v>12</v>
      </c>
      <c r="C14" s="6">
        <v>5</v>
      </c>
      <c r="D14" s="6">
        <v>0.05</v>
      </c>
      <c r="E14" s="6">
        <v>25</v>
      </c>
      <c r="F14" s="7">
        <f>(1+D14)^(-E14)*B14*A14*(1+(B14-1)/(2*B14)*D14)*(1-(1+D14)^(-C14))/D14</f>
        <v>3923.416701696859</v>
      </c>
    </row>
    <row r="15" spans="1:6" ht="15.75" thickBot="1"/>
    <row r="16" spans="1:6" ht="16.5" thickBot="1">
      <c r="A16" s="4" t="s">
        <v>2</v>
      </c>
      <c r="B16" s="4" t="s">
        <v>3</v>
      </c>
      <c r="C16" s="4" t="s">
        <v>8</v>
      </c>
      <c r="D16" s="4" t="s">
        <v>0</v>
      </c>
      <c r="E16" s="4" t="s">
        <v>14</v>
      </c>
      <c r="F16" s="5" t="s">
        <v>17</v>
      </c>
    </row>
    <row r="17" spans="1:6" ht="15.75">
      <c r="A17" s="8">
        <v>250</v>
      </c>
      <c r="B17" s="6">
        <v>12</v>
      </c>
      <c r="C17" s="6">
        <v>5</v>
      </c>
      <c r="D17" s="6">
        <v>0.05</v>
      </c>
      <c r="E17" s="6">
        <v>25</v>
      </c>
      <c r="F17" s="7">
        <f>(1+D17)^(-E17)*B17*A17*(1+(B17+1)/(2*B17)*D17)*(1-(1+D17)^(-C17))/D17</f>
        <v>3939.3980324573349</v>
      </c>
    </row>
    <row r="18" spans="1:6" ht="15.75" thickBot="1"/>
    <row r="19" spans="1:6" ht="16.5" thickBot="1">
      <c r="A19" s="4" t="s">
        <v>16</v>
      </c>
      <c r="B19" s="4" t="s">
        <v>3</v>
      </c>
      <c r="C19" s="4" t="s">
        <v>8</v>
      </c>
      <c r="D19" s="4" t="s">
        <v>0</v>
      </c>
      <c r="E19" s="4" t="s">
        <v>18</v>
      </c>
      <c r="F19" s="5" t="s">
        <v>2</v>
      </c>
    </row>
    <row r="20" spans="1:6" ht="15.75">
      <c r="A20" s="8">
        <v>3900</v>
      </c>
      <c r="B20" s="6">
        <v>12</v>
      </c>
      <c r="C20" s="6">
        <v>5</v>
      </c>
      <c r="D20" s="6">
        <v>0.05</v>
      </c>
      <c r="E20" s="6">
        <v>25</v>
      </c>
      <c r="F20" s="7">
        <f>A20*D20/(((1+D20)^(-E20))*(B20*(1+(B20-1)/(2*B20)*D20)*(1-(1+D20)^(-C20))))</f>
        <v>248.50788843772753</v>
      </c>
    </row>
    <row r="21" spans="1:6" ht="15.75" thickBot="1"/>
    <row r="22" spans="1:6" ht="16.5" thickBot="1">
      <c r="A22" s="4" t="s">
        <v>17</v>
      </c>
      <c r="B22" s="4" t="s">
        <v>3</v>
      </c>
      <c r="C22" s="4" t="s">
        <v>8</v>
      </c>
      <c r="D22" s="4" t="s">
        <v>0</v>
      </c>
      <c r="E22" s="4" t="s">
        <v>18</v>
      </c>
      <c r="F22" s="5" t="s">
        <v>2</v>
      </c>
    </row>
    <row r="23" spans="1:6" ht="15.75">
      <c r="A23" s="8">
        <v>3900</v>
      </c>
      <c r="B23" s="6">
        <v>12</v>
      </c>
      <c r="C23" s="6">
        <v>5</v>
      </c>
      <c r="D23" s="6">
        <v>0.05</v>
      </c>
      <c r="E23" s="6">
        <v>25</v>
      </c>
      <c r="F23" s="7">
        <f>A23*D23/(((1+D23)^(-E23))*(B23*(1+(B23+1)/(2*B23)*D23)*(1-(1+D23)^(-C23))))</f>
        <v>247.49974284568808</v>
      </c>
    </row>
    <row r="24" spans="1:6" ht="15.75" thickBot="1"/>
    <row r="25" spans="1:6" ht="16.5" thickBot="1">
      <c r="A25" s="4" t="s">
        <v>16</v>
      </c>
      <c r="B25" s="4" t="s">
        <v>3</v>
      </c>
      <c r="C25" s="4" t="s">
        <v>2</v>
      </c>
      <c r="D25" s="4" t="s">
        <v>0</v>
      </c>
      <c r="E25" s="4" t="s">
        <v>14</v>
      </c>
      <c r="F25" s="5" t="s">
        <v>8</v>
      </c>
    </row>
    <row r="26" spans="1:6" ht="15.75">
      <c r="A26" s="8">
        <v>3900</v>
      </c>
      <c r="B26" s="6">
        <v>12</v>
      </c>
      <c r="C26" s="6">
        <v>250</v>
      </c>
      <c r="D26" s="6">
        <v>0.05</v>
      </c>
      <c r="E26" s="6">
        <v>25</v>
      </c>
      <c r="F26" s="9">
        <f>LN(1-A26*D26/(((1+D26)^(-E26))*B26*C26*(1+(B26-1)/(2*B26)*D26)))/LN(1/(1+D26))</f>
        <v>4.9662306199945254</v>
      </c>
    </row>
    <row r="27" spans="1:6" ht="15.75" thickBot="1"/>
    <row r="28" spans="1:6" ht="16.5" thickBot="1">
      <c r="A28" s="4" t="s">
        <v>16</v>
      </c>
      <c r="B28" s="4" t="s">
        <v>3</v>
      </c>
      <c r="C28" s="4" t="s">
        <v>2</v>
      </c>
      <c r="D28" s="4" t="s">
        <v>0</v>
      </c>
      <c r="E28" s="4" t="s">
        <v>14</v>
      </c>
      <c r="F28" s="5" t="s">
        <v>8</v>
      </c>
    </row>
    <row r="29" spans="1:6" ht="15.75">
      <c r="A29" s="8">
        <v>3900</v>
      </c>
      <c r="B29" s="6">
        <v>12</v>
      </c>
      <c r="C29" s="6">
        <v>250</v>
      </c>
      <c r="D29" s="6">
        <v>0.05</v>
      </c>
      <c r="E29" s="6">
        <v>25</v>
      </c>
      <c r="F29" s="9">
        <f>LN(1-A29*D29/(((1+D29)^(-E29))*B29*C29*(1+(B29+1)/(2*B29)*D29)))/LN(1/(1+D29))</f>
        <v>4.9434457842691026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D20"/>
  <sheetViews>
    <sheetView showGridLines="0" workbookViewId="0">
      <selection activeCell="E38" sqref="E38"/>
    </sheetView>
  </sheetViews>
  <sheetFormatPr defaultRowHeight="15"/>
  <cols>
    <col min="1" max="4" width="14.5703125" customWidth="1"/>
  </cols>
  <sheetData>
    <row r="1" spans="1:4" ht="19.5">
      <c r="A1" s="1" t="s">
        <v>19</v>
      </c>
    </row>
    <row r="4" spans="1:4" ht="15.75">
      <c r="A4" s="2" t="s">
        <v>6</v>
      </c>
      <c r="B4" s="3" t="s">
        <v>12</v>
      </c>
    </row>
    <row r="5" spans="1:4" ht="15.75">
      <c r="A5" s="2" t="s">
        <v>10</v>
      </c>
      <c r="B5" s="3" t="s">
        <v>11</v>
      </c>
    </row>
    <row r="6" spans="1:4" ht="15.75">
      <c r="A6" s="4" t="s">
        <v>0</v>
      </c>
      <c r="B6" s="3" t="s">
        <v>1</v>
      </c>
    </row>
    <row r="7" spans="1:4" ht="15.75">
      <c r="A7" s="4" t="s">
        <v>2</v>
      </c>
      <c r="B7" s="3" t="s">
        <v>7</v>
      </c>
    </row>
    <row r="8" spans="1:4" ht="15.75">
      <c r="A8" s="4" t="s">
        <v>3</v>
      </c>
      <c r="B8" s="3" t="s">
        <v>4</v>
      </c>
    </row>
    <row r="9" spans="1:4" ht="15.75" thickBot="1"/>
    <row r="10" spans="1:4" ht="16.5" thickBot="1">
      <c r="A10" s="4" t="s">
        <v>2</v>
      </c>
      <c r="B10" s="4" t="s">
        <v>3</v>
      </c>
      <c r="C10" s="4" t="s">
        <v>0</v>
      </c>
      <c r="D10" s="5" t="s">
        <v>6</v>
      </c>
    </row>
    <row r="11" spans="1:4" ht="15.75">
      <c r="A11" s="8">
        <v>100</v>
      </c>
      <c r="B11" s="6">
        <v>12</v>
      </c>
      <c r="C11" s="6">
        <v>0.05</v>
      </c>
      <c r="D11" s="7">
        <f>(B11*A11*(1+(B11-1)/(2*B11)*C11))/C11</f>
        <v>24550</v>
      </c>
    </row>
    <row r="12" spans="1:4" ht="15.75" thickBot="1"/>
    <row r="13" spans="1:4" ht="16.5" thickBot="1">
      <c r="A13" s="4" t="s">
        <v>2</v>
      </c>
      <c r="B13" s="4" t="s">
        <v>3</v>
      </c>
      <c r="C13" s="4" t="s">
        <v>0</v>
      </c>
      <c r="D13" s="5" t="s">
        <v>6</v>
      </c>
    </row>
    <row r="14" spans="1:4" ht="15.75">
      <c r="A14" s="8">
        <v>100</v>
      </c>
      <c r="B14" s="6">
        <v>12</v>
      </c>
      <c r="C14" s="6">
        <v>0.05</v>
      </c>
      <c r="D14" s="7">
        <f>(B14*A14*(1+(B14+1)/(2*B14)*C14))/C14</f>
        <v>24650</v>
      </c>
    </row>
    <row r="15" spans="1:4" ht="15.75" thickBot="1"/>
    <row r="16" spans="1:4" ht="16.5" thickBot="1">
      <c r="A16" s="4" t="s">
        <v>6</v>
      </c>
      <c r="B16" s="4" t="s">
        <v>3</v>
      </c>
      <c r="C16" s="4" t="s">
        <v>0</v>
      </c>
      <c r="D16" s="5" t="s">
        <v>2</v>
      </c>
    </row>
    <row r="17" spans="1:4" ht="15.75">
      <c r="A17" s="8">
        <v>25000</v>
      </c>
      <c r="B17" s="6">
        <v>12</v>
      </c>
      <c r="C17" s="6">
        <v>0.05</v>
      </c>
      <c r="D17" s="7">
        <f>(A17*C17)/(B17*(1+(B17-1)/(2*B17)*C17))</f>
        <v>101.83299389002036</v>
      </c>
    </row>
    <row r="18" spans="1:4" ht="15.75" thickBot="1"/>
    <row r="19" spans="1:4" ht="16.5" thickBot="1">
      <c r="A19" s="4" t="s">
        <v>6</v>
      </c>
      <c r="B19" s="4" t="s">
        <v>3</v>
      </c>
      <c r="C19" s="4" t="s">
        <v>0</v>
      </c>
      <c r="D19" s="5" t="s">
        <v>2</v>
      </c>
    </row>
    <row r="20" spans="1:4" ht="15.75">
      <c r="A20" s="8">
        <v>25000</v>
      </c>
      <c r="B20" s="6">
        <v>12</v>
      </c>
      <c r="C20" s="6">
        <v>0.05</v>
      </c>
      <c r="D20" s="7">
        <f>(A20*C20)/(B20*(1+(B20+1)/(2*B20)*C20))</f>
        <v>101.41987829614605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Projekt</vt:lpstr>
      <vt:lpstr>Bezprostredný dôchodok</vt:lpstr>
      <vt:lpstr>Bezprostredný dôchodok príklad</vt:lpstr>
      <vt:lpstr>Odložený dôchodok</vt:lpstr>
      <vt:lpstr>Večný dôchodok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pijan</dc:creator>
  <cp:lastModifiedBy>XP-SP2</cp:lastModifiedBy>
  <dcterms:created xsi:type="dcterms:W3CDTF">2012-06-12T18:27:10Z</dcterms:created>
  <dcterms:modified xsi:type="dcterms:W3CDTF">2012-10-30T08:09:56Z</dcterms:modified>
</cp:coreProperties>
</file>